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6" activeTab="11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<sst xmlns="http://schemas.openxmlformats.org/spreadsheetml/2006/main" count="2588" uniqueCount="1028">
  <si>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</si>
  <si>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</si>
  <si>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</si>
  <si>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</si>
  <si>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</si>
  <si>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</si>
  <si>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</si>
  <si>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</si>
  <si>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</si>
  <si>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</si>
  <si>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</si>
  <si>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</si>
  <si>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</si>
  <si>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</si>
  <si>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</si>
  <si>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</si>
  <si>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</si>
  <si>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</si>
  <si>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</si>
  <si>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</si>
  <si>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</si>
  <si>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</si>
  <si>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</si>
  <si>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</si>
  <si>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</si>
  <si>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</si>
  <si>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</si>
  <si>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</si>
  <si>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</si>
  <si>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</si>
  <si>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</si>
  <si>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</si>
  <si>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</si>
  <si>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</si>
  <si>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</si>
  <si>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</si>
  <si>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</si>
  <si>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</si>
  <si>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</si>
  <si>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</si>
  <si>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</si>
  <si>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</si>
  <si>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</si>
  <si>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</si>
  <si>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</si>
  <si>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</si>
  <si>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</si>
  <si>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</si>
  <si>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</si>
  <si>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</si>
  <si>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</si>
  <si>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</si>
  <si>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</si>
  <si>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</si>
  <si>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</si>
  <si>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</si>
  <si>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</si>
  <si>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</si>
  <si>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</si>
  <si>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</si>
  <si>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</si>
  <si>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</si>
  <si>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</si>
  <si>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</si>
  <si>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</si>
  <si>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</si>
  <si>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</si>
  <si>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</si>
  <si>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</si>
  <si>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</si>
  <si>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</si>
  <si>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</si>
  <si>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</si>
  <si>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</si>
  <si>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</si>
  <si>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</si>
  <si>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</si>
  <si>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</si>
  <si>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</si>
  <si>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</si>
  <si>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</si>
  <si>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</si>
  <si>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</si>
  <si>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</si>
  <si>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</si>
  <si>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</si>
  <si>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</si>
  <si>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</si>
  <si>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</si>
  <si>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</si>
  <si>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</si>
  <si>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</si>
  <si>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</si>
  <si>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</si>
  <si>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</si>
  <si>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</si>
  <si>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</si>
  <si>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</si>
  <si>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</si>
  <si>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</si>
  <si>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</si>
  <si>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</si>
  <si>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</si>
  <si>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</si>
  <si>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</si>
  <si>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</si>
  <si>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</si>
  <si>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</si>
  <si>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</si>
  <si>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</si>
  <si>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</si>
  <si>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</si>
  <si>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</si>
  <si>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</si>
  <si>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</si>
  <si>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</si>
  <si>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</si>
  <si>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</si>
  <si>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</si>
  <si>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</si>
  <si>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</si>
  <si>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</si>
  <si>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</si>
  <si>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</si>
  <si>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</si>
  <si>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</si>
  <si>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</si>
  <si>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</si>
  <si>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</si>
  <si>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</si>
  <si>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</si>
  <si>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</si>
  <si>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</si>
  <si>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</si>
  <si>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</si>
  <si>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</si>
  <si>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</si>
  <si>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</si>
  <si>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</si>
  <si>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</si>
  <si>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</si>
  <si>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</si>
  <si>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</si>
  <si>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</si>
  <si>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</si>
  <si>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</si>
  <si>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</si>
  <si>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</si>
  <si>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</si>
  <si>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</si>
  <si>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</si>
  <si>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</si>
  <si>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</si>
  <si>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</si>
  <si>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</si>
  <si>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</si>
  <si>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</si>
  <si>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</si>
  <si>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</si>
  <si>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</si>
  <si>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</si>
  <si>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</si>
  <si>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</si>
  <si>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</si>
  <si>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</si>
  <si>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</si>
  <si>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</si>
  <si>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</si>
  <si>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</si>
  <si>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</si>
  <si>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</si>
  <si>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</si>
  <si>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</si>
  <si>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</si>
  <si>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</si>
  <si>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</si>
  <si>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</si>
  <si>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</si>
  <si>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</si>
  <si>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</si>
  <si>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</si>
  <si>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</si>
  <si>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</si>
  <si>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</si>
  <si>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</si>
  <si>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</si>
  <si>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</si>
  <si>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</si>
  <si>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</si>
  <si>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</si>
  <si>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</si>
  <si>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</si>
  <si>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</si>
  <si>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</si>
  <si>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</si>
  <si>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</si>
  <si>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</si>
  <si>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</si>
  <si>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</si>
  <si>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</si>
  <si>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</si>
  <si>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</si>
  <si>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</si>
  <si>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</si>
  <si>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</si>
  <si>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</si>
  <si>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</si>
  <si>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</si>
  <si>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</si>
  <si>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</si>
  <si>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</si>
  <si>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</si>
  <si>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</si>
  <si>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</si>
  <si>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</si>
  <si>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</si>
  <si>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</si>
  <si>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</si>
  <si>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</si>
  <si>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</si>
  <si>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</si>
  <si>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</si>
  <si>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</si>
  <si>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</si>
  <si>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</si>
  <si>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</si>
  <si>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</si>
  <si>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</si>
  <si>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</si>
  <si>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</si>
  <si>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</si>
  <si>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</si>
  <si>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</si>
  <si>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</si>
  <si>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</si>
  <si>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</si>
  <si>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</si>
  <si>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</si>
  <si>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</si>
  <si>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</si>
  <si>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</si>
  <si>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</si>
  <si>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</si>
  <si>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</si>
  <si>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</si>
  <si>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</si>
  <si>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</si>
  <si>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</si>
  <si>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</si>
  <si>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</si>
  <si>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</si>
  <si>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</si>
  <si>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</si>
  <si>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</si>
  <si>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</si>
  <si>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</si>
  <si>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</si>
  <si>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</si>
  <si>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</si>
  <si>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</si>
  <si>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</si>
  <si>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</si>
  <si>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</si>
  <si>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</si>
  <si>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</si>
  <si>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</si>
  <si>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</si>
  <si>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</si>
  <si>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</si>
  <si>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</si>
  <si>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</si>
  <si>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</si>
  <si>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</si>
  <si>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</si>
  <si>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</si>
  <si>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</si>
  <si>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</si>
  <si>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</si>
  <si>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</si>
  <si>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</si>
  <si>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</si>
  <si>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</si>
  <si>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</si>
  <si>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</si>
  <si>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</si>
  <si>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</si>
  <si>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</si>
  <si>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</si>
  <si>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</si>
  <si>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</si>
  <si>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</si>
  <si>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</si>
  <si>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</si>
  <si>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</si>
  <si>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</si>
  <si>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</si>
  <si>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</si>
  <si>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</si>
  <si>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</si>
  <si>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</si>
  <si>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</si>
  <si>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</si>
  <si>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</si>
  <si>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</si>
  <si>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</si>
  <si>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</si>
  <si>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</si>
  <si>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</si>
  <si>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</si>
  <si>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</si>
  <si>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</si>
  <si>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</si>
  <si>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</si>
  <si>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</si>
  <si>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</si>
  <si>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</si>
  <si>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</si>
  <si>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</si>
  <si>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</si>
  <si>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</si>
  <si>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</si>
  <si>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</si>
  <si>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</si>
  <si>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</si>
  <si>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</si>
  <si>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</si>
  <si>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</si>
  <si>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</si>
  <si>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</si>
  <si>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</si>
  <si>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</si>
  <si>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</si>
  <si>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</si>
  <si>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</si>
  <si>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</si>
  <si>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</si>
  <si>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</si>
  <si>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</si>
  <si>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</si>
  <si>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</si>
  <si>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</si>
  <si>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</si>
  <si>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</si>
  <si>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</si>
  <si>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</si>
  <si>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</si>
  <si>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</si>
  <si>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</si>
  <si>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</si>
  <si>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</si>
  <si>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</si>
  <si>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</si>
  <si>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</si>
  <si>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</si>
  <si>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</si>
  <si>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</si>
  <si>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</si>
  <si>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</si>
  <si>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</si>
  <si>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</si>
  <si>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</si>
  <si>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</si>
  <si>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</si>
  <si>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</si>
  <si>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</si>
  <si>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</si>
  <si>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</si>
  <si>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</si>
  <si>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</si>
  <si>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</si>
  <si>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</si>
  <si>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</si>
  <si>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</si>
  <si>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</si>
  <si>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</si>
  <si>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</si>
  <si>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</si>
  <si>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</si>
  <si>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</si>
  <si>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</si>
  <si>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</si>
  <si>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</si>
  <si>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</si>
  <si>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</si>
  <si>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</si>
  <si>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</si>
  <si>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</si>
  <si>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</si>
  <si>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</si>
  <si>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</si>
  <si>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</si>
  <si>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</si>
  <si>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</si>
  <si>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</si>
  <si>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</si>
  <si>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</si>
  <si>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</si>
  <si>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</si>
  <si>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</si>
  <si>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</si>
  <si>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</si>
  <si>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</si>
  <si>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</si>
  <si>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</si>
  <si>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</si>
  <si>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</si>
  <si>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</si>
  <si>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</si>
  <si>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</si>
  <si>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</si>
  <si>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</si>
  <si>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</si>
  <si>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</si>
  <si>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</si>
  <si>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</si>
  <si>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</si>
  <si>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</si>
  <si>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</si>
  <si>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</si>
  <si>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</si>
  <si>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</si>
  <si>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</si>
  <si>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</si>
  <si>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</si>
  <si>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</si>
  <si>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</si>
  <si>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</si>
  <si>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</si>
  <si>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</si>
  <si>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</si>
  <si>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</si>
  <si>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</si>
  <si>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</si>
  <si>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</si>
  <si>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</si>
  <si>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</si>
  <si>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</si>
  <si>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</si>
  <si>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</si>
  <si>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</si>
  <si>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</si>
  <si>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</si>
  <si>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</si>
  <si>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</si>
  <si>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</si>
  <si>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</si>
  <si>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</si>
  <si>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</si>
  <si>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</si>
  <si>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</si>
  <si>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</si>
  <si>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</si>
  <si>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</si>
  <si>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</si>
  <si>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</si>
  <si>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</si>
  <si>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</si>
  <si>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</si>
  <si>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</si>
  <si>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</si>
  <si>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</si>
  <si>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</si>
  <si>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</si>
  <si>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</si>
  <si>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</si>
  <si>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</si>
  <si>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</si>
  <si>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</si>
  <si>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</si>
  <si>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</si>
  <si>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</si>
  <si>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</si>
  <si>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</si>
  <si>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</si>
  <si>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</si>
  <si>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</si>
  <si>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</si>
  <si>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</si>
  <si>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</si>
  <si>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</si>
  <si>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</si>
  <si>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</si>
  <si>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</si>
  <si>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</si>
  <si>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</si>
  <si>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</si>
  <si>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</si>
  <si>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</si>
  <si>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</si>
  <si>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</si>
  <si>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</si>
  <si>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</si>
  <si>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</si>
  <si>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</si>
  <si>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</si>
  <si>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</si>
  <si>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</si>
  <si>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</si>
  <si>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</si>
  <si>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</si>
  <si>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</si>
  <si>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</si>
  <si>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</si>
  <si>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</si>
  <si>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</si>
  <si>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</si>
  <si>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</si>
  <si>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</si>
  <si>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</si>
  <si>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</si>
  <si>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</si>
  <si>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</si>
  <si>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</si>
  <si>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</si>
  <si>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</si>
  <si>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</si>
  <si>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</si>
  <si>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</si>
  <si>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</si>
  <si>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</si>
  <si>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</si>
  <si>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</si>
  <si>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</si>
  <si>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</si>
  <si>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</si>
  <si>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</si>
  <si>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</si>
  <si>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</si>
  <si>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</si>
  <si>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</si>
  <si>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</si>
  <si>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</si>
  <si>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</si>
  <si>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</si>
  <si>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</si>
  <si>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</si>
  <si>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</si>
  <si>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</si>
  <si>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</si>
  <si>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</si>
  <si>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</si>
  <si>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</si>
  <si>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</si>
  <si>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</si>
  <si>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</si>
  <si>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</si>
  <si>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</si>
  <si>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</si>
  <si>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</si>
  <si>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</si>
  <si>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</si>
  <si>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</si>
  <si>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</si>
  <si>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</si>
  <si>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</si>
  <si>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</si>
  <si>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</si>
  <si>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</si>
  <si>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</si>
  <si>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</si>
  <si>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</si>
  <si>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</si>
  <si>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</si>
  <si>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</si>
  <si>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</si>
  <si>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</si>
  <si>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</si>
  <si>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</si>
  <si>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</si>
  <si>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</si>
  <si>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</si>
  <si>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</si>
  <si>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</si>
  <si>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</si>
  <si>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</si>
  <si>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</si>
  <si>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</si>
  <si>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</si>
  <si>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</si>
  <si>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</si>
  <si>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</si>
  <si>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</si>
  <si>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</si>
  <si>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</si>
  <si>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</si>
  <si>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</si>
  <si>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</si>
  <si>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</si>
  <si>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</si>
  <si>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</si>
  <si>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</si>
  <si>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</si>
  <si>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</si>
  <si>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</si>
  <si>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</si>
  <si>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</si>
  <si>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</si>
  <si>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</si>
  <si>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</si>
  <si>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</si>
  <si>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</si>
  <si>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</si>
  <si>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</si>
  <si>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</si>
  <si>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</si>
  <si>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</si>
  <si>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</si>
  <si>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</si>
  <si>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</si>
  <si>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</si>
  <si>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</si>
  <si>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</si>
  <si>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</si>
  <si>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</si>
  <si>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</si>
  <si>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</si>
  <si>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</si>
  <si>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</si>
  <si>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</si>
  <si>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</si>
  <si>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</si>
  <si>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</si>
  <si>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</si>
  <si>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</si>
  <si>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</si>
  <si>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</si>
  <si>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</si>
  <si>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</si>
  <si>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</si>
  <si>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</si>
  <si>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</si>
  <si>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</si>
  <si>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</si>
  <si>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</si>
  <si>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</si>
  <si>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</si>
  <si>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</si>
  <si>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</si>
  <si>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</si>
  <si>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</si>
  <si>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</si>
  <si>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</si>
  <si>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</si>
  <si>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</si>
  <si>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</si>
  <si>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</si>
  <si>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</si>
  <si>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</si>
  <si>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</si>
  <si>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</si>
  <si>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</si>
  <si>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</si>
  <si>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</si>
  <si>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</si>
  <si>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</si>
  <si>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</si>
  <si>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</si>
  <si>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</si>
  <si>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</si>
  <si>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</si>
  <si>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</si>
  <si>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</si>
  <si>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</si>
  <si>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</si>
  <si>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</si>
  <si>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</si>
  <si>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</si>
  <si>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</si>
  <si>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</si>
  <si>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</si>
  <si>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</si>
  <si>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</si>
  <si>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</si>
  <si>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</si>
  <si>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</si>
  <si>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</si>
  <si>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</si>
  <si>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</si>
  <si>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</si>
  <si>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</si>
  <si>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</si>
  <si>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</si>
  <si>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</si>
  <si>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</si>
  <si>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</si>
  <si>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</si>
  <si>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</si>
  <si>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</si>
  <si>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</si>
  <si>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</si>
  <si>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</si>
  <si>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</si>
  <si>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</si>
  <si>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</si>
  <si>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</si>
  <si>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</si>
  <si>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</si>
  <si>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</si>
  <si>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</si>
  <si>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</si>
  <si>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</si>
  <si>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</si>
  <si>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</si>
  <si>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</si>
  <si>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</si>
  <si>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</si>
  <si>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</si>
  <si>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</si>
  <si>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</si>
  <si>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</si>
  <si>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</si>
  <si>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</si>
  <si>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</si>
  <si>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</si>
  <si>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</si>
  <si>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</si>
  <si>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</si>
  <si>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</si>
  <si>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</si>
  <si>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</si>
  <si>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</si>
  <si>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</si>
  <si>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</si>
  <si>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</si>
  <si>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</si>
  <si>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</si>
  <si>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</si>
  <si>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</si>
  <si>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</si>
  <si>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</si>
  <si>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</si>
  <si>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</si>
  <si>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</si>
  <si>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</si>
  <si>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</si>
  <si>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</si>
  <si>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</si>
  <si>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</si>
  <si>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</si>
  <si>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</si>
  <si>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</si>
  <si>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</si>
  <si>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</si>
  <si>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</si>
  <si>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</si>
  <si>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</si>
  <si>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</si>
  <si>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</si>
  <si>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</si>
  <si>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</si>
  <si>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</si>
  <si>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</si>
  <si>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</si>
  <si>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</si>
  <si>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</si>
  <si>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</si>
  <si>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</si>
  <si>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</si>
  <si>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</si>
  <si>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</si>
  <si>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</si>
  <si>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</si>
  <si>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</si>
  <si>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</si>
  <si>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</si>
  <si>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</si>
  <si>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</si>
  <si>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</si>
  <si>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</si>
  <si>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</si>
  <si>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</si>
  <si>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</si>
  <si>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</si>
  <si>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</si>
  <si>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</si>
  <si>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</si>
  <si>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</si>
  <si>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</si>
  <si>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</si>
  <si>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</si>
  <si>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</si>
  <si>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</si>
  <si>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</si>
  <si>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</si>
  <si>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</si>
  <si>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</si>
  <si>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</si>
  <si>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</si>
  <si>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</si>
  <si>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</si>
  <si>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</si>
  <si>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</si>
  <si>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</si>
  <si>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</si>
  <si>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</si>
  <si>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</si>
  <si>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</si>
  <si>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</si>
  <si>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</si>
  <si>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</si>
  <si>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</si>
  <si>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</si>
  <si>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</si>
  <si>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</si>
  <si>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</si>
  <si>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</si>
  <si>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</si>
  <si>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</si>
  <si>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</si>
  <si>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</si>
  <si>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</si>
  <si>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</si>
  <si>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</si>
  <si>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</si>
  <si>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</si>
  <si>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</si>
  <si>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</si>
  <si>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</si>
  <si>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</si>
  <si>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</si>
  <si>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</si>
  <si>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</si>
  <si>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</si>
  <si>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</si>
  <si>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</si>
  <si>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</si>
  <si>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</si>
  <si>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</si>
  <si>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</si>
  <si>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</si>
  <si>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</si>
  <si>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</si>
  <si>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</si>
  <si>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</si>
  <si>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</si>
  <si>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</si>
  <si>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</si>
  <si>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</si>
  <si>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</si>
  <si>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</si>
  <si>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</si>
  <si>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</si>
  <si>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</si>
  <si>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</si>
  <si>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</si>
  <si>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</si>
  <si>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</si>
  <si>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</si>
  <si>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</si>
  <si>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</si>
  <si>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</si>
  <si>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</si>
  <si>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</si>
  <si>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</si>
  <si>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</si>
  <si>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</si>
  <si>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</si>
  <si>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</si>
  <si>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</si>
  <si>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</si>
  <si>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</si>
  <si>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</si>
  <si>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</si>
  <si>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</si>
  <si>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</si>
  <si>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</si>
  <si>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</si>
  <si>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</si>
  <si>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</si>
  <si>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</si>
  <si>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</si>
  <si>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</si>
  <si>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</si>
  <si>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</si>
  <si>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</si>
  <si>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</si>
  <si>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</si>
  <si>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</si>
  <si>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</si>
  <si>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</si>
  <si>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</si>
  <si>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</si>
  <si>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</si>
  <si>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</si>
  <si>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</si>
  <si>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</si>
  <si>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</si>
  <si>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</si>
  <si>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</si>
  <si>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</si>
  <si>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</si>
  <si>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</si>
  <si>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</si>
  <si>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</si>
  <si>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</si>
  <si>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</si>
  <si>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</si>
  <si>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</si>
  <si>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</si>
  <si>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</si>
  <si>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</si>
  <si>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</si>
  <si>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</si>
  <si>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</si>
  <si>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</si>
  <si>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</si>
  <si>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</si>
  <si>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</si>
  <si>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</si>
  <si>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</si>
  <si>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</si>
  <si>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</si>
  <si>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</si>
  <si>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</si>
  <si>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</si>
  <si>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</si>
  <si>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</si>
  <si>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</si>
  <si>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</si>
  <si>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</si>
  <si>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</si>
  <si>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</si>
  <si>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</si>
  <si>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</si>
  <si>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</si>
  <si>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</si>
  <si>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</si>
  <si>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</si>
  <si>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</si>
  <si>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</si>
  <si>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</si>
  <si>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11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</si>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</sst>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280">
      <selection activeCell="C5" sqref="C5:C32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 t="s">
        <v>39</v>
      </c>
      <c r="B1" s="94"/>
      <c r="C1" s="94"/>
      <c r="D1" s="94"/>
      <c r="E1" s="94"/>
      <c r="F1" s="95"/>
    </row>
    <row r="2" spans="1:6" ht="50.1" customHeight="1" thickBot="1">
      <c r="A2" s="96" t="str">
        <f>"MARGIN INTERVALS EFFECTIVE ON "&amp;A1</f>
        <v>MARGIN INTERVALS EFFECTIVE ON NOVEMBER 11, 2022</v>
      </c>
      <c r="B2" s="97"/>
      <c r="C2" s="97"/>
      <c r="D2" s="97"/>
      <c r="E2" s="97"/>
      <c r="F2" s="98"/>
    </row>
    <row r="3" spans="1:6" ht="12.75" customHeight="1">
      <c r="A3" s="99" t="s">
        <v>11</v>
      </c>
      <c r="B3" s="101" t="s">
        <v>12</v>
      </c>
      <c r="C3" s="101" t="s">
        <v>13</v>
      </c>
      <c r="D3" s="101" t="s">
        <v>14</v>
      </c>
      <c r="E3" s="101" t="s">
        <v>15</v>
      </c>
      <c r="F3" s="103" t="s">
        <v>16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37" t="s">
        <v>40</v>
      </c>
      <c r="B5" s="38" t="s">
        <v>41</v>
      </c>
      <c r="C5" s="39">
        <v>0.13762733663349871</v>
      </c>
      <c r="D5" s="40">
        <v>0.13732097314343014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0.16939132023136935</v>
      </c>
      <c r="D6" s="45">
        <v>0.16898435533337244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0.35429117907771407</v>
      </c>
      <c r="D7" s="50">
        <v>0.3539895208899286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0.061862626798837334</v>
      </c>
      <c r="D8" s="50">
        <v>0.06187648463260534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0.15669066789606242</v>
      </c>
      <c r="D9" s="50">
        <v>0.15642072475666105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0.11434782261533376</v>
      </c>
      <c r="D10" s="50">
        <v>0.1140914584156557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0.15803985540472543</v>
      </c>
      <c r="D11" s="50">
        <v>0.1580004855021696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0.15150094547306098</v>
      </c>
      <c r="D12" s="50">
        <v>0.15149572375787426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0.19531197099244055</v>
      </c>
      <c r="D13" s="50">
        <v>0.19491102046708705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0.10883947093350822</v>
      </c>
      <c r="D14" s="50">
        <v>0.10858412553220513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0.11022871071734731</v>
      </c>
      <c r="D15" s="50">
        <v>0.11023760490596685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0.082525316188106</v>
      </c>
      <c r="D16" s="50">
        <v>0.08294135927875292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0.09419871872178623</v>
      </c>
      <c r="D17" s="50">
        <v>0.0952398783448549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0.10019853075850693</v>
      </c>
      <c r="D18" s="50">
        <v>0.10002176644328964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0.13694683775938232</v>
      </c>
      <c r="D19" s="50">
        <v>0.13654455427263346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0.13440330751126822</v>
      </c>
      <c r="D20" s="50">
        <v>0.13594855396098232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0.15445888461964746</v>
      </c>
      <c r="D21" s="50">
        <v>0.15515740503123673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0.31639269609570997</v>
      </c>
      <c r="D22" s="50">
        <v>0.3166022624616136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0.15529576958933464</v>
      </c>
      <c r="D23" s="50">
        <v>0.15793063860289858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0.08114823985914286</v>
      </c>
      <c r="D24" s="50">
        <v>0.0810455963004992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0.12096159980529382</v>
      </c>
      <c r="D25" s="50">
        <v>0.12054311629971767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0.1024002297943863</v>
      </c>
      <c r="D26" s="50">
        <v>0.10305274614466277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0.0949080700734236</v>
      </c>
      <c r="D27" s="50">
        <v>0.09471842067976902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0.14765821550668384</v>
      </c>
      <c r="D28" s="50">
        <v>0.1473583881554657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0.19238047719935042</v>
      </c>
      <c r="D29" s="50">
        <v>0.1917104464419894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0.12093309719623767</v>
      </c>
      <c r="D30" s="50">
        <v>0.12142755048766293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0.06839083471561216</v>
      </c>
      <c r="D31" s="50">
        <v>0.06821272928481709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0.12302818753609213</v>
      </c>
      <c r="D32" s="50">
        <v>0.12263001354975299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0.08345616384409657</v>
      </c>
      <c r="D33" s="50">
        <v>0.08321392278999706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0.0699883257688168</v>
      </c>
      <c r="D34" s="50">
        <v>0.06973412096942305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0.0986015552637252</v>
      </c>
      <c r="D35" s="50">
        <v>0.09860316207784983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0.23380049725186158</v>
      </c>
      <c r="D36" s="50">
        <v>0.23403411672843794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0.10315700100017719</v>
      </c>
      <c r="D37" s="50">
        <v>0.1029616555165905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0.16328149146295756</v>
      </c>
      <c r="D38" s="50">
        <v>0.16449530670372026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0.3232054058194838</v>
      </c>
      <c r="D39" s="50">
        <v>0.3252381764362961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0.20035785667404687</v>
      </c>
      <c r="D40" s="50">
        <v>0.20011871491482935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0.10680751764782184</v>
      </c>
      <c r="D41" s="50">
        <v>0.10752198725277011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0.07810602780931747</v>
      </c>
      <c r="D42" s="50">
        <v>0.07815521850899548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0.07106466875681468</v>
      </c>
      <c r="D43" s="50">
        <v>0.07093878652500729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0.26867659968932356</v>
      </c>
      <c r="D44" s="50">
        <v>0.23009541966349514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0.26867659968932356</v>
      </c>
      <c r="D45" s="50">
        <v>0.23008971490814045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0.26867659968932356</v>
      </c>
      <c r="D46" s="50">
        <v>0.23021149667162116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0.17454629268053268</v>
      </c>
      <c r="D47" s="50">
        <v>0.17533196658374953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0.1556935894070185</v>
      </c>
      <c r="D48" s="50">
        <v>0.15554822645657368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0.11956743047939293</v>
      </c>
      <c r="D49" s="50">
        <v>0.1193407385489825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0.07638548737892578</v>
      </c>
      <c r="D50" s="50">
        <v>0.07716830598672127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0.13996800664521455</v>
      </c>
      <c r="D51" s="50">
        <v>0.14007727088978436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0.0726217163829472</v>
      </c>
      <c r="D52" s="50">
        <v>0.07236397656115433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0.07905183810383964</v>
      </c>
      <c r="D53" s="50">
        <v>0.07953785412943207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0.1576666548848762</v>
      </c>
      <c r="D54" s="50">
        <v>0.15765452513549416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0.14731139026052492</v>
      </c>
      <c r="D55" s="50">
        <v>0.14704612967972963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0.11812839973047287</v>
      </c>
      <c r="D56" s="50">
        <v>0.11768049443587275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0.22766914781063946</v>
      </c>
      <c r="D57" s="50">
        <v>0.22719142795181316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0.11083552924079751</v>
      </c>
      <c r="D58" s="50">
        <v>0.11041679262959639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0.1202731109661844</v>
      </c>
      <c r="D59" s="50">
        <v>0.1199370899152774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0.05530582241435532</v>
      </c>
      <c r="D60" s="50">
        <v>0.05515961657301584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0.2315480237833313</v>
      </c>
      <c r="D61" s="58">
        <v>0.23152074410861076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0.10967752464957109</v>
      </c>
      <c r="D62" s="58">
        <v>0.1098986719419924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0.20365056484725783</v>
      </c>
      <c r="D63" s="58">
        <v>0.2100109678556501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0.11879447028232917</v>
      </c>
      <c r="D64" s="58">
        <v>0.11898779558464742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0.14671450184659635</v>
      </c>
      <c r="D65" s="58">
        <v>0.1462316102028522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0.08022719514099205</v>
      </c>
      <c r="D66" s="58">
        <v>0.08018224604549684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0.13551781669909976</v>
      </c>
      <c r="D67" s="50">
        <v>0.13551032879600314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0.0659437637975274</v>
      </c>
      <c r="D68" s="50">
        <v>0.06590356168026569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0.07907308177819722</v>
      </c>
      <c r="D69" s="50">
        <v>0.07926578483334687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0.15956820489629545</v>
      </c>
      <c r="D70" s="50">
        <v>0.16135999027976172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0.07671137194192275</v>
      </c>
      <c r="D71" s="50">
        <v>0.07691492160019547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0.1918625881913367</v>
      </c>
      <c r="D72" s="50">
        <v>0.1918677087441531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0.07350419354837014</v>
      </c>
      <c r="D73" s="50">
        <v>0.0735717832125251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0.19957993343774785</v>
      </c>
      <c r="D74" s="50">
        <v>0.19912142671679822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0.10167566316217894</v>
      </c>
      <c r="D75" s="50">
        <v>0.10140942571695258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0.07665165653616256</v>
      </c>
      <c r="D76" s="50">
        <v>0.07669709813220606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0.201682746112712</v>
      </c>
      <c r="D77" s="50">
        <v>0.2018541764979276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0.06647704033632827</v>
      </c>
      <c r="D78" s="50">
        <v>0.06637555550499413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0.17704048941690068</v>
      </c>
      <c r="D79" s="50">
        <v>0.1780851904472872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0.1363862131078772</v>
      </c>
      <c r="D80" s="50">
        <v>0.1377982799932045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0.09445889985730613</v>
      </c>
      <c r="D81" s="50">
        <v>0.09442167075081888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0.29886972212124374</v>
      </c>
      <c r="D82" s="50">
        <v>0.29801657687085853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0.11311235193729713</v>
      </c>
      <c r="D83" s="50">
        <v>0.1130126402033503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0.11409669877682418</v>
      </c>
      <c r="D84" s="50">
        <v>0.11454487296498492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0.13691970798480446</v>
      </c>
      <c r="D85" s="50">
        <v>0.1385119926199837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0.09584379692628664</v>
      </c>
      <c r="D86" s="50">
        <v>0.09557344758507579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0.19562172538111566</v>
      </c>
      <c r="D87" s="50">
        <v>0.19576188881989626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0.06666665992424531</v>
      </c>
      <c r="D88" s="50">
        <v>0.06646063575506357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0.1251173327887721</v>
      </c>
      <c r="D89" s="50">
        <v>0.1251751673223542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0.1500541461784519</v>
      </c>
      <c r="D90" s="50">
        <v>0.15004623899109495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0.12831164007206908</v>
      </c>
      <c r="D91" s="50">
        <v>0.12813669524526483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0.09716261000446948</v>
      </c>
      <c r="D92" s="50">
        <v>0.09682847387889201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0.26867659968932356</v>
      </c>
      <c r="D93" s="50">
        <v>0.23130143826873004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0.11613677197700736</v>
      </c>
      <c r="D94" s="50">
        <v>0.11699463525171937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0.199818178881462</v>
      </c>
      <c r="D95" s="50">
        <v>0.20096621728010827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0.14350437664578863</v>
      </c>
      <c r="D96" s="50">
        <v>0.14348230934289746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0.1294963532972226</v>
      </c>
      <c r="D97" s="50">
        <v>0.12959469189885348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0.21024344142497933</v>
      </c>
      <c r="D98" s="50">
        <v>0.21086247340469141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0.2886829213777474</v>
      </c>
      <c r="D99" s="50">
        <v>0.28870577486780963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0.1692012516587791</v>
      </c>
      <c r="D100" s="50">
        <v>0.1687913647030387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0.06590872910010692</v>
      </c>
      <c r="D101" s="50">
        <v>0.0657689164552561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0.0650028411823299</v>
      </c>
      <c r="D102" s="50">
        <v>0.06500915481146811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0.06207412565818171</v>
      </c>
      <c r="D103" s="50">
        <v>0.0621341432377698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0.24613728845622815</v>
      </c>
      <c r="D104" s="50">
        <v>0.2472625597799893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0.14965332605641027</v>
      </c>
      <c r="D105" s="50">
        <v>0.15067275009859213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0.23331005599491533</v>
      </c>
      <c r="D106" s="50">
        <v>0.23291858511931635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0.26867659968932356</v>
      </c>
      <c r="D107" s="50">
        <v>0.30815999963877994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0.26867659968932356</v>
      </c>
      <c r="D108" s="50">
        <v>0.3082473389866042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0.26867659968932356</v>
      </c>
      <c r="D109" s="50">
        <v>0.3092704282022527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0.26867659968932356</v>
      </c>
      <c r="D110" s="50">
        <v>0.3083195435453233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0.0937861382569525</v>
      </c>
      <c r="D111" s="50">
        <v>0.0936454082396497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0.07226762607623533</v>
      </c>
      <c r="D112" s="50">
        <v>0.07212589337912442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0.1863230276248233</v>
      </c>
      <c r="D113" s="50">
        <v>0.1863157772364316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0.22533942931182896</v>
      </c>
      <c r="D114" s="50">
        <v>0.2252874965204357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0.21668529654970892</v>
      </c>
      <c r="D115" s="50">
        <v>0.21700153430407476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0.10931304658030389</v>
      </c>
      <c r="D116" s="50">
        <v>0.10904254397301112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0.2304625822516924</v>
      </c>
      <c r="D117" s="50">
        <v>0.22929742249368618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0.19148077207447706</v>
      </c>
      <c r="D118" s="50">
        <v>0.19167259874574563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0.12471058622297393</v>
      </c>
      <c r="D119" s="50">
        <v>0.12634297178251155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0.06111862914732913</v>
      </c>
      <c r="D120" s="50">
        <v>0.06093860047070729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0.10739379708171473</v>
      </c>
      <c r="D121" s="50">
        <v>0.1069749433094739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0.2094277864168591</v>
      </c>
      <c r="D122" s="50">
        <v>0.20963573525168588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0.10323916350475479</v>
      </c>
      <c r="D123" s="50">
        <v>0.10330129571331904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0.10941762374341564</v>
      </c>
      <c r="D124" s="50">
        <v>0.10943656521223254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0.06710907732325248</v>
      </c>
      <c r="D125" s="50">
        <v>0.06686797702523999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0.1420953567256783</v>
      </c>
      <c r="D126" s="50">
        <v>0.1424506729540039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0.3907670504681636</v>
      </c>
      <c r="D127" s="50">
        <v>0.39072135773319633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0.15495698339980662</v>
      </c>
      <c r="D128" s="50">
        <v>0.15442381978776706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0.10301170690193459</v>
      </c>
      <c r="D129" s="50">
        <v>0.10287073975106352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0.08426366288321332</v>
      </c>
      <c r="D130" s="50">
        <v>0.0840625018549202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0.05578075065566715</v>
      </c>
      <c r="D131" s="50">
        <v>0.0555771021134964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0.21537251255771495</v>
      </c>
      <c r="D132" s="50">
        <v>0.2150723152693227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0.11906808097311243</v>
      </c>
      <c r="D133" s="50">
        <v>0.12053723536854051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0.27376078830705314</v>
      </c>
      <c r="D134" s="50">
        <v>0.27370797086003107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0.2591510960497903</v>
      </c>
      <c r="D135" s="50">
        <v>0.25892557761245033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0.24888379814195294</v>
      </c>
      <c r="D136" s="50">
        <v>0.24867386406076608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0.17880077606853945</v>
      </c>
      <c r="D137" s="50">
        <v>0.17837425276021981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0.3539910749794018</v>
      </c>
      <c r="D138" s="50">
        <v>0.35459024761303326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0.3484625552077286</v>
      </c>
      <c r="D139" s="50">
        <v>0.34890984874458425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0.25241584185611293</v>
      </c>
      <c r="D140" s="50">
        <v>0.2532366677289513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0.08103845096229939</v>
      </c>
      <c r="D141" s="50">
        <v>0.08103767411242814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0.04342293431196928</v>
      </c>
      <c r="D142" s="50">
        <v>0.043340365282780444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0.06619329277888077</v>
      </c>
      <c r="D143" s="50">
        <v>0.06603084205304709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0.4364867509943462</v>
      </c>
      <c r="D144" s="50">
        <v>0.43632043845782476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0.17212210958051044</v>
      </c>
      <c r="D145" s="50">
        <v>0.17209284781320786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0.07553692250232646</v>
      </c>
      <c r="D146" s="50">
        <v>0.07554973808440846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0.060945072664387895</v>
      </c>
      <c r="D147" s="50">
        <v>0.061070204247456045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0.09571989238969147</v>
      </c>
      <c r="D148" s="50">
        <v>0.10051086105853901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0.06785274325984869</v>
      </c>
      <c r="D149" s="50">
        <v>0.07129747874922876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0.15421527431576104</v>
      </c>
      <c r="D150" s="50">
        <v>0.15372401182778028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0.08388399345834321</v>
      </c>
      <c r="D151" s="50">
        <v>0.08408386534833585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0.20844329116842455</v>
      </c>
      <c r="D152" s="50">
        <v>0.20805834933953082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0.1194990617368615</v>
      </c>
      <c r="D153" s="50">
        <v>0.1193850109376659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0.11618461270721202</v>
      </c>
      <c r="D154" s="50">
        <v>0.11596622930821615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0.09231673352232075</v>
      </c>
      <c r="D155" s="50">
        <v>0.09231871510717471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0.22094138559811297</v>
      </c>
      <c r="D156" s="50">
        <v>0.2207589060372496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0.17457118654356216</v>
      </c>
      <c r="D157" s="50">
        <v>0.17431343416165834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0.07637457753247995</v>
      </c>
      <c r="D158" s="50">
        <v>0.07826426118241017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0.16842654250110872</v>
      </c>
      <c r="D159" s="50">
        <v>0.1685155079734283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0.2778683239098798</v>
      </c>
      <c r="D160" s="50">
        <v>0.27786175775595523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0.1410388679197177</v>
      </c>
      <c r="D161" s="50">
        <v>0.14071029007740826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0.06757977916349663</v>
      </c>
      <c r="D162" s="50">
        <v>0.06740291443640804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0.2609227051785277</v>
      </c>
      <c r="D163" s="50">
        <v>0.2611530464960284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0.09091372393422072</v>
      </c>
      <c r="D164" s="50">
        <v>0.09068472755538838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0.1965118774528464</v>
      </c>
      <c r="D165" s="50">
        <v>0.19649258057032284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0.13146461887856742</v>
      </c>
      <c r="D166" s="50">
        <v>0.13137763735204883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0.12318961475678111</v>
      </c>
      <c r="D167" s="50">
        <v>0.12300934826032327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0.25846612704977956</v>
      </c>
      <c r="D168" s="50">
        <v>0.2586303499343968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0.1817107645846586</v>
      </c>
      <c r="D169" s="50">
        <v>0.18121045367380828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0.1797227746589266</v>
      </c>
      <c r="D170" s="50">
        <v>0.18060090385125535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0.18941590474887227</v>
      </c>
      <c r="D171" s="50">
        <v>0.1884657734250389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0.16683890888013733</v>
      </c>
      <c r="D172" s="50">
        <v>0.16655205940199513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0.17852166240157472</v>
      </c>
      <c r="D173" s="50">
        <v>0.17820337908016143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0.15388736508087547</v>
      </c>
      <c r="D174" s="50">
        <v>0.15343192448227602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0.2342999582849727</v>
      </c>
      <c r="D175" s="50">
        <v>0.23461589056467405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0.0952904595463793</v>
      </c>
      <c r="D176" s="50">
        <v>0.09523025472148551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0.11272760881339534</v>
      </c>
      <c r="D177" s="58">
        <v>0.11274794161788472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0.11376644322609042</v>
      </c>
      <c r="D178" s="50">
        <v>0.11340619688387568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0.14285446316015504</v>
      </c>
      <c r="D179" s="50">
        <v>0.14302332153566857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0.06108483233260939</v>
      </c>
      <c r="D180" s="50">
        <v>0.060898891108947584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0.10823207412031571</v>
      </c>
      <c r="D181" s="50">
        <v>0.10786554874707321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0.14651450195581847</v>
      </c>
      <c r="D182" s="50">
        <v>0.1479607217609887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0.08412263667337966</v>
      </c>
      <c r="D183" s="50">
        <v>0.08390192164352742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0.16864174881552024</v>
      </c>
      <c r="D184" s="50">
        <v>0.16810006365545202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0.27535512234972703</v>
      </c>
      <c r="D185" s="50">
        <v>0.27493777664947877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0.26414566267779216</v>
      </c>
      <c r="D186" s="50">
        <v>0.2636135677162279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0.1341695889858244</v>
      </c>
      <c r="D187" s="50">
        <v>0.13379826258698227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0.06858819784675228</v>
      </c>
      <c r="D188" s="50">
        <v>0.06848686674398786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0.30825271577093794</v>
      </c>
      <c r="D189" s="50">
        <v>0.308075249043393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0.15129986702504888</v>
      </c>
      <c r="D190" s="50">
        <v>0.15151553089880326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0.31809086976879913</v>
      </c>
      <c r="D191" s="50">
        <v>0.32133620935677876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0.08077582476190047</v>
      </c>
      <c r="D192" s="50">
        <v>0.08069544330603508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0.20667061379005314</v>
      </c>
      <c r="D193" s="50">
        <v>0.20668269858782384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0.18494582106832455</v>
      </c>
      <c r="D194" s="50">
        <v>0.1868751089316357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0.21988206151792072</v>
      </c>
      <c r="D195" s="50">
        <v>0.21934558225851522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0.2556491748219293</v>
      </c>
      <c r="D196" s="50">
        <v>0.25552999424437645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0.23334327239217642</v>
      </c>
      <c r="D197" s="50">
        <v>0.23383036487511907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0.09411961890132967</v>
      </c>
      <c r="D198" s="50">
        <v>0.09455765053878853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0.14636313532080605</v>
      </c>
      <c r="D199" s="50">
        <v>0.14599604575855513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0.359003430966452</v>
      </c>
      <c r="D200" s="50">
        <v>0.3583729837506696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0.09883433310507603</v>
      </c>
      <c r="D201" s="50">
        <v>0.09873886237091117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0.20437167142742518</v>
      </c>
      <c r="D202" s="50">
        <v>0.20645917282735432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0.14905578182282483</v>
      </c>
      <c r="D203" s="50">
        <v>0.1541392764561999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0.08800030567376886</v>
      </c>
      <c r="D204" s="50">
        <v>0.08782494411848532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0.17811014782048729</v>
      </c>
      <c r="D205" s="50">
        <v>0.17866255308097959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0.14041676007099077</v>
      </c>
      <c r="D206" s="50">
        <v>0.14334623254494244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0.10760962743914312</v>
      </c>
      <c r="D207" s="50">
        <v>0.10745831611284737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0.10693219224138423</v>
      </c>
      <c r="D208" s="50">
        <v>0.1069631008062573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0.16437058470418275</v>
      </c>
      <c r="D209" s="50">
        <v>0.16591179556106073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0.08007197027068114</v>
      </c>
      <c r="D210" s="50">
        <v>0.07987520744054788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0.08750879630035899</v>
      </c>
      <c r="D211" s="50">
        <v>0.08791149522495972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0.17966062897745305</v>
      </c>
      <c r="D212" s="58">
        <v>0.17932936964629326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0.12019927318359552</v>
      </c>
      <c r="D213" s="58">
        <v>0.12179869617790412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0.19912547999304714</v>
      </c>
      <c r="D214" s="50">
        <v>0.19907440108110067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0.17205929198995967</v>
      </c>
      <c r="D215" s="50">
        <v>0.1717885922031162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0.2848533108429158</v>
      </c>
      <c r="D216" s="50">
        <v>0.28485855263380666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0.07835016175379877</v>
      </c>
      <c r="D217" s="50">
        <v>0.07811667911131331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0.07179632379915285</v>
      </c>
      <c r="D218" s="50">
        <v>0.0717883403493704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0.13092781958178407</v>
      </c>
      <c r="D219" s="50">
        <v>0.13066939572306802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0.07155574119921992</v>
      </c>
      <c r="D220" s="50">
        <v>0.07154372724432888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0.16519738500419767</v>
      </c>
      <c r="D221" s="50">
        <v>0.16512812614008382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0.0720615170960471</v>
      </c>
      <c r="D222" s="50">
        <v>0.07185040176680048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0.2206733574603473</v>
      </c>
      <c r="D223" s="50">
        <v>0.21983847868816217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0.07881166403692298</v>
      </c>
      <c r="D224" s="50">
        <v>0.07909903116196945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0.10752221395044124</v>
      </c>
      <c r="D225" s="50">
        <v>0.10735546093018461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0.07360775663135544</v>
      </c>
      <c r="D226" s="62">
        <v>0.07346965443483017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0.07510230861139112</v>
      </c>
      <c r="D227" s="50">
        <v>0.07493420477347384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0.1592957873066715</v>
      </c>
      <c r="D228" s="50">
        <v>0.15871980358321408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0.18561927020245894</v>
      </c>
      <c r="D229" s="50">
        <v>0.18525725683840363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0.16416671897030044</v>
      </c>
      <c r="D230" s="50">
        <v>0.16417418524201888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0.24796262271446398</v>
      </c>
      <c r="D231" s="50">
        <v>0.24798550086349933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0.054072265431349645</v>
      </c>
      <c r="D232" s="50">
        <v>0.05408071576799439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0.2669085998545978</v>
      </c>
      <c r="D233" s="50">
        <v>0.2663789973673485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0.170537157704515</v>
      </c>
      <c r="D234" s="50">
        <v>0.1704356375379883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0.08738252392777979</v>
      </c>
      <c r="D235" s="50">
        <v>0.08772623135551857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0.06791204601849107</v>
      </c>
      <c r="D236" s="50">
        <v>0.06764525297368243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0.0778449338855533</v>
      </c>
      <c r="D237" s="50">
        <v>0.07803674951215736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0.1542111022825147</v>
      </c>
      <c r="D238" s="50">
        <v>0.1537115273410798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0.10903992666975827</v>
      </c>
      <c r="D239" s="50">
        <v>0.10870961407173445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0.1962799052793549</v>
      </c>
      <c r="D240" s="50">
        <v>0.19636404518015455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0.09139721627190203</v>
      </c>
      <c r="D241" s="50">
        <v>0.09178720063201873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0.07802611173609181</v>
      </c>
      <c r="D242" s="50">
        <v>0.07785456825145462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0.31691587438629665</v>
      </c>
      <c r="D243" s="50">
        <v>0.3169699066929246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0.14625828958579012</v>
      </c>
      <c r="D244" s="50">
        <v>0.14588890731347226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0.18902081914582453</v>
      </c>
      <c r="D245" s="50">
        <v>0.18966240683994345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0.09634952949373593</v>
      </c>
      <c r="D246" s="50">
        <v>0.09631602226598046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0.13444737654109734</v>
      </c>
      <c r="D247" s="50">
        <v>0.1347662876475824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0.19139434846310727</v>
      </c>
      <c r="D248" s="50">
        <v>0.1916586056679606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0.1358113277530799</v>
      </c>
      <c r="D249" s="50">
        <v>0.13582274086319987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0.06646242937499698</v>
      </c>
      <c r="D250" s="50">
        <v>0.066381436986368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0.06046387693358625</v>
      </c>
      <c r="D251" s="50">
        <v>0.06060400623218705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0.053326456428770624</v>
      </c>
      <c r="D252" s="50">
        <v>0.05324447466160304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0.05885228285656742</v>
      </c>
      <c r="D253" s="50">
        <v>0.05866606315295319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0.09556213906001709</v>
      </c>
      <c r="D254" s="50">
        <v>0.09528090125762803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0.10532622452438994</v>
      </c>
      <c r="D255" s="50">
        <v>0.1051354516126495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0.12011812393354902</v>
      </c>
      <c r="D256" s="50">
        <v>0.12022176547047968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0.07553543201903422</v>
      </c>
      <c r="D257" s="50">
        <v>0.07545571116359082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0.12458298828637987</v>
      </c>
      <c r="D258" s="50">
        <v>0.12464220689538578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0.19078084871445788</v>
      </c>
      <c r="D259" s="50">
        <v>0.1912318321525155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0.12446354876688581</v>
      </c>
      <c r="D260" s="50">
        <v>0.12420637512125887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0.07914464269923101</v>
      </c>
      <c r="D261" s="50">
        <v>0.08052642688125186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0.12276262361838729</v>
      </c>
      <c r="D262" s="50">
        <v>0.12283094024440494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0.2942987731737827</v>
      </c>
      <c r="D263" s="50">
        <v>0.29462517916038755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0.30439679129588537</v>
      </c>
      <c r="D264" s="50">
        <v>0.30441030185940543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0.1393967230618986</v>
      </c>
      <c r="D265" s="58">
        <v>0.14162142043582004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0.11897750907016946</v>
      </c>
      <c r="D266" s="58">
        <v>0.11862853138499312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0.09714416406047692</v>
      </c>
      <c r="D267" s="50">
        <v>0.09719689765563991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0.07690677668790628</v>
      </c>
      <c r="D268" s="50">
        <v>0.07671877575882745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0.06938775876368607</v>
      </c>
      <c r="D269" s="50">
        <v>0.0698620341103996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0.20279003457641392</v>
      </c>
      <c r="D270" s="50">
        <v>0.20217025478300488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0.11499445163193173</v>
      </c>
      <c r="D271" s="50">
        <v>0.11501804324975279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0.19062301327665454</v>
      </c>
      <c r="D272" s="50">
        <v>0.19062967047460982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0.24713022724265088</v>
      </c>
      <c r="D273" s="50">
        <v>0.2466716421433127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0.10522685495192872</v>
      </c>
      <c r="D274" s="50">
        <v>0.10508237737614116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0.031967784067292525</v>
      </c>
      <c r="D275" s="50">
        <v>0.03203761151673372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0.02715352411395049</v>
      </c>
      <c r="D276" s="50">
        <v>0.027119946471707675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0.17013368222974246</v>
      </c>
      <c r="D277" s="50">
        <v>0.17381108249494362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0.06688037899774167</v>
      </c>
      <c r="D279" s="50">
        <v>0.0669308768963979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0.21629332883953398</v>
      </c>
      <c r="D280" s="50">
        <v>0.2159548598596952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0.3239485138569109</v>
      </c>
      <c r="D281" s="50">
        <v>0.32343001834494606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0.7672817996522627</v>
      </c>
      <c r="D282" s="50">
        <v>0.7671167684853637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0.01294080497345987</v>
      </c>
      <c r="D283" s="58">
        <v>0.01293648963523767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0.016998917164064976</v>
      </c>
      <c r="D284" s="58">
        <v>0.016959447972148295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0.08920358268068813</v>
      </c>
      <c r="D285" s="58">
        <v>0.08899115537041905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0.234652007643586</v>
      </c>
      <c r="D286" s="58">
        <v>0.23543316769911146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0.20269903461175767</v>
      </c>
      <c r="D287" s="50">
        <v>0.2030660082085476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0.3355760212542168</v>
      </c>
      <c r="D288" s="58">
        <v>0.3344764683904573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0.16340068996805762</v>
      </c>
      <c r="D289" s="50">
        <v>0.16298100968551005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0.1420543356618512</v>
      </c>
      <c r="D290" s="50">
        <v>0.14165513042671646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0.06440595848858331</v>
      </c>
      <c r="D291" s="50">
        <v>0.06412771575141957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0.14781728350377932</v>
      </c>
      <c r="D292" s="50">
        <v>0.1474504434392132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0.23754612066210723</v>
      </c>
      <c r="D293" s="50">
        <v>0.23680012975004192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0.08850563545071238</v>
      </c>
      <c r="D294" s="50">
        <v>0.08844073148563529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0.09942138408130599</v>
      </c>
      <c r="D295" s="50">
        <v>0.09913682817822159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0.08376213948877591</v>
      </c>
      <c r="D296" s="50">
        <v>0.08385132318276059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0.3174839605894114</v>
      </c>
      <c r="D297" s="50">
        <v>0.31744591864657407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0.018650633455614008</v>
      </c>
      <c r="D298" s="50">
        <v>0.018662313435484273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0.05070525384018244</v>
      </c>
      <c r="D299" s="50">
        <v>0.05069619306624894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0.12189689507717152</v>
      </c>
      <c r="D300" s="50">
        <v>0.1226119018915055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0.06241523810960889</v>
      </c>
      <c r="D301" s="50">
        <v>0.06246422443317107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0.12351627353170329</v>
      </c>
      <c r="D302" s="50">
        <v>0.12315719608490391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0.0597530680868529</v>
      </c>
      <c r="D303" s="50">
        <v>0.05997796643149819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0.06090624088286178</v>
      </c>
      <c r="D304" s="50">
        <v>0.06079719539692584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0.05725685219093592</v>
      </c>
      <c r="D305" s="50">
        <v>0.05742611494424869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0.07138526811686949</v>
      </c>
      <c r="D306" s="50">
        <v>0.07132535861238516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0.009656503893899701</v>
      </c>
      <c r="D307" s="50">
        <v>0.009632134256408116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0.07336304995342842</v>
      </c>
      <c r="D308" s="50">
        <v>0.07358229496732244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0.08765272433950964</v>
      </c>
      <c r="D309" s="50">
        <v>0.08808225012233703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0.15626644409273455</v>
      </c>
      <c r="D310" s="50">
        <v>0.15722806714946658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0.02767868685763926</v>
      </c>
      <c r="D311" s="50">
        <v>0.02762539196512058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0.08894413692698289</v>
      </c>
      <c r="D312" s="50">
        <v>0.0889428150769686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0.06155956253542355</v>
      </c>
      <c r="D313" s="50">
        <v>0.06177530864118369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0.06606359365974744</v>
      </c>
      <c r="D314" s="50">
        <v>0.06594324793025012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0.06538873863744782</v>
      </c>
      <c r="D315" s="50">
        <v>0.06530384612464721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0.1033886737098951</v>
      </c>
      <c r="D316" s="50">
        <v>0.10325444686152262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0.04931559646346129</v>
      </c>
      <c r="D317" s="50">
        <v>0.050227946953711924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0.04740625432062116</v>
      </c>
      <c r="D318" s="50">
        <v>0.04739588041807331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0.044947414891511814</v>
      </c>
      <c r="D319" s="50">
        <v>0.044834758261619756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0.09916172884521333</v>
      </c>
      <c r="D320" s="50">
        <v>0.09931033643056876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0.06665588153879708</v>
      </c>
      <c r="D321" s="50">
        <v>0.06669471704398208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0.11230367064942784</v>
      </c>
      <c r="D322" s="50">
        <v>0.11229776460227392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0.07876741178538549</v>
      </c>
      <c r="D323" s="50">
        <v>0.07915067459433259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0.058220507854229636</v>
      </c>
      <c r="D324" s="50">
        <v>0.05814388552991194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0.06125708791333426</v>
      </c>
      <c r="D325" s="50">
        <v>0.061246830519466014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C5" sqref="C5:C325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2" t="s">
        <v>931</v>
      </c>
      <c r="B1" s="162"/>
      <c r="C1" s="162"/>
      <c r="D1" s="162"/>
      <c r="E1" s="162"/>
      <c r="F1" s="162"/>
    </row>
    <row r="2" spans="1:6" ht="50.1" customHeight="1">
      <c r="A2" s="163" t="str">
        <f>"INTERVALLES DE MARGE EN VIGUEUR LE "&amp;A1</f>
        <v>INTERVALLES DE MARGE EN VIGUEUR LE 11 NOVEMBRE 2022</v>
      </c>
      <c r="B2" s="163"/>
      <c r="C2" s="163"/>
      <c r="D2" s="163"/>
      <c r="E2" s="163"/>
      <c r="F2" s="163"/>
    </row>
    <row r="3" spans="1:6" ht="12.75" customHeight="1">
      <c r="A3" s="164" t="s">
        <v>27</v>
      </c>
      <c r="B3" s="164" t="s">
        <v>21</v>
      </c>
      <c r="C3" s="164" t="s">
        <v>28</v>
      </c>
      <c r="D3" s="164" t="s">
        <v>29</v>
      </c>
      <c r="E3" s="164" t="s">
        <v>30</v>
      </c>
      <c r="F3" s="164" t="s">
        <v>31</v>
      </c>
    </row>
    <row r="4" spans="1:6" ht="15.75" thickBot="1">
      <c r="A4" s="164"/>
      <c r="B4" s="164"/>
      <c r="C4" s="164"/>
      <c r="D4" s="164"/>
      <c r="E4" s="164"/>
      <c r="F4" s="164"/>
    </row>
    <row r="5" spans="1:6" ht="15">
      <c r="A5" s="37" t="s">
        <v>40</v>
      </c>
      <c r="B5" s="38" t="s">
        <v>932</v>
      </c>
      <c r="C5" s="39">
        <v>0.13762733663349871</v>
      </c>
      <c r="D5" s="40">
        <v>0.13732097314343014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0.16939132023136935</v>
      </c>
      <c r="D6" s="45">
        <v>0.16898435533337244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0.35429117907771407</v>
      </c>
      <c r="D7" s="50">
        <v>0.3539895208899286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0.061862626798837334</v>
      </c>
      <c r="D8" s="50">
        <v>0.06187648463260534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0.15669066789606242</v>
      </c>
      <c r="D9" s="50">
        <v>0.15642072475666105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0.11434782261533376</v>
      </c>
      <c r="D10" s="50">
        <v>0.1140914584156557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0.15803985540472543</v>
      </c>
      <c r="D11" s="50">
        <v>0.1580004855021696</v>
      </c>
      <c r="E11" s="51">
        <v>0</v>
      </c>
      <c r="F11" s="52">
        <v>0</v>
      </c>
    </row>
    <row r="12" spans="1:6" ht="15">
      <c r="A12" s="48" t="s">
        <v>54</v>
      </c>
      <c r="B12" s="49" t="s">
        <v>934</v>
      </c>
      <c r="C12" s="39">
        <v>0.15150094547306098</v>
      </c>
      <c r="D12" s="50">
        <v>0.15149572375787426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0.19531197099244055</v>
      </c>
      <c r="D13" s="50">
        <v>0.19491102046708705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0.10883947093350822</v>
      </c>
      <c r="D14" s="50">
        <v>0.10858412553220513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0.11022871071734731</v>
      </c>
      <c r="D15" s="50">
        <v>0.11023760490596685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0.082525316188106</v>
      </c>
      <c r="D16" s="50">
        <v>0.08294135927875292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0.09419871872178623</v>
      </c>
      <c r="D17" s="50">
        <v>0.0952398783448549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0.10019853075850693</v>
      </c>
      <c r="D18" s="50">
        <v>0.10002176644328964</v>
      </c>
      <c r="E18" s="51">
        <v>0</v>
      </c>
      <c r="F18" s="52">
        <v>0</v>
      </c>
    </row>
    <row r="19" spans="1:6" ht="15">
      <c r="A19" s="48" t="s">
        <v>68</v>
      </c>
      <c r="B19" s="53" t="s">
        <v>935</v>
      </c>
      <c r="C19" s="39">
        <v>0.13694683775938232</v>
      </c>
      <c r="D19" s="50">
        <v>0.13654455427263346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0.13440330751126822</v>
      </c>
      <c r="D20" s="50">
        <v>0.13594855396098232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0.15445888461964746</v>
      </c>
      <c r="D21" s="50">
        <v>0.15515740503123673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0.31639269609570997</v>
      </c>
      <c r="D22" s="50">
        <v>0.3166022624616136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0.15529576958933464</v>
      </c>
      <c r="D23" s="50">
        <v>0.15793063860289858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0.08114823985914286</v>
      </c>
      <c r="D24" s="50">
        <v>0.0810455963004992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0.12096159980529382</v>
      </c>
      <c r="D25" s="50">
        <v>0.12054311629971767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0.1024002297943863</v>
      </c>
      <c r="D26" s="50">
        <v>0.10305274614466277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0.0949080700734236</v>
      </c>
      <c r="D27" s="50">
        <v>0.09471842067976902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0.14765821550668384</v>
      </c>
      <c r="D28" s="50">
        <v>0.1473583881554657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0.19238047719935042</v>
      </c>
      <c r="D29" s="50">
        <v>0.1917104464419894</v>
      </c>
      <c r="E29" s="51">
        <v>0</v>
      </c>
      <c r="F29" s="52">
        <v>0</v>
      </c>
    </row>
    <row r="30" spans="1:6" ht="15">
      <c r="A30" s="48" t="s">
        <v>90</v>
      </c>
      <c r="B30" s="49" t="s">
        <v>937</v>
      </c>
      <c r="C30" s="39">
        <v>0.12093309719623767</v>
      </c>
      <c r="D30" s="50">
        <v>0.12142755048766293</v>
      </c>
      <c r="E30" s="51">
        <v>0</v>
      </c>
      <c r="F30" s="52">
        <v>1</v>
      </c>
    </row>
    <row r="31" spans="1:6" ht="15">
      <c r="A31" s="48" t="s">
        <v>92</v>
      </c>
      <c r="B31" s="57" t="s">
        <v>938</v>
      </c>
      <c r="C31" s="39">
        <v>0.06839083471561216</v>
      </c>
      <c r="D31" s="50">
        <v>0.06821272928481709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0.12302818753609213</v>
      </c>
      <c r="D32" s="50">
        <v>0.12263001354975299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0.08345616384409657</v>
      </c>
      <c r="D33" s="50">
        <v>0.08321392278999706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0.0699883257688168</v>
      </c>
      <c r="D34" s="50">
        <v>0.06973412096942305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0.0986015552637252</v>
      </c>
      <c r="D35" s="50">
        <v>0.09860316207784983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0.23380049725186158</v>
      </c>
      <c r="D36" s="50">
        <v>0.23403411672843794</v>
      </c>
      <c r="E36" s="51">
        <v>0</v>
      </c>
      <c r="F36" s="52">
        <v>0</v>
      </c>
    </row>
    <row r="37" spans="1:6" ht="15">
      <c r="A37" s="48" t="s">
        <v>104</v>
      </c>
      <c r="B37" s="49" t="s">
        <v>939</v>
      </c>
      <c r="C37" s="39">
        <v>0.10315700100017719</v>
      </c>
      <c r="D37" s="50">
        <v>0.1029616555165905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0.16328149146295756</v>
      </c>
      <c r="D38" s="50">
        <v>0.16449530670372026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0.3232054058194838</v>
      </c>
      <c r="D39" s="50">
        <v>0.3252381764362961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0.20035785667404687</v>
      </c>
      <c r="D40" s="50">
        <v>0.20011871491482935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0.10680751764782184</v>
      </c>
      <c r="D41" s="50">
        <v>0.10752198725277011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0.07810602780931747</v>
      </c>
      <c r="D42" s="50">
        <v>0.07815521850899548</v>
      </c>
      <c r="E42" s="51">
        <v>0</v>
      </c>
      <c r="F42" s="52">
        <v>0</v>
      </c>
    </row>
    <row r="43" spans="1:6" ht="15">
      <c r="A43" s="48" t="s">
        <v>116</v>
      </c>
      <c r="B43" s="49" t="s">
        <v>941</v>
      </c>
      <c r="C43" s="39">
        <v>0.07106466875681468</v>
      </c>
      <c r="D43" s="50">
        <v>0.07093878652500729</v>
      </c>
      <c r="E43" s="51">
        <v>0</v>
      </c>
      <c r="F43" s="52">
        <v>0</v>
      </c>
    </row>
    <row r="44" spans="1:6" ht="15">
      <c r="A44" s="48" t="s">
        <v>118</v>
      </c>
      <c r="B44" s="49" t="s">
        <v>942</v>
      </c>
      <c r="C44" s="39">
        <v>0.26867659968932356</v>
      </c>
      <c r="D44" s="50">
        <v>0.23009541966349514</v>
      </c>
      <c r="E44" s="51">
        <v>0</v>
      </c>
      <c r="F44" s="52">
        <v>0</v>
      </c>
    </row>
    <row r="45" spans="1:6" ht="15">
      <c r="A45" s="48" t="s">
        <v>120</v>
      </c>
      <c r="B45" s="49" t="s">
        <v>943</v>
      </c>
      <c r="C45" s="39">
        <v>0.26867659968932356</v>
      </c>
      <c r="D45" s="50">
        <v>0.23008971490814045</v>
      </c>
      <c r="E45" s="51">
        <v>0</v>
      </c>
      <c r="F45" s="52">
        <v>0</v>
      </c>
    </row>
    <row r="46" spans="1:6" ht="15">
      <c r="A46" s="48" t="s">
        <v>122</v>
      </c>
      <c r="B46" s="49" t="s">
        <v>944</v>
      </c>
      <c r="C46" s="39">
        <v>0.26867659968932356</v>
      </c>
      <c r="D46" s="50">
        <v>0.23021149667162116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0.17454629268053268</v>
      </c>
      <c r="D47" s="50">
        <v>0.17533196658374953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0.1556935894070185</v>
      </c>
      <c r="D48" s="50">
        <v>0.15554822645657368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0.11956743047939293</v>
      </c>
      <c r="D49" s="50">
        <v>0.1193407385489825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0.07638548737892578</v>
      </c>
      <c r="D50" s="50">
        <v>0.07716830598672127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0.13996800664521455</v>
      </c>
      <c r="D51" s="50">
        <v>0.14007727088978436</v>
      </c>
      <c r="E51" s="51">
        <v>0</v>
      </c>
      <c r="F51" s="52">
        <v>0</v>
      </c>
    </row>
    <row r="52" spans="1:6" ht="15">
      <c r="A52" s="48" t="s">
        <v>134</v>
      </c>
      <c r="B52" s="49" t="s">
        <v>945</v>
      </c>
      <c r="C52" s="39">
        <v>0.0726217163829472</v>
      </c>
      <c r="D52" s="50">
        <v>0.07236397656115433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0.07905183810383964</v>
      </c>
      <c r="D53" s="50">
        <v>0.07953785412943207</v>
      </c>
      <c r="E53" s="51">
        <v>0</v>
      </c>
      <c r="F53" s="52">
        <v>0</v>
      </c>
    </row>
    <row r="54" spans="1:6" ht="15">
      <c r="A54" s="48" t="s">
        <v>138</v>
      </c>
      <c r="B54" s="49" t="s">
        <v>946</v>
      </c>
      <c r="C54" s="39">
        <v>0.1576666548848762</v>
      </c>
      <c r="D54" s="50">
        <v>0.15765452513549416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0.14731139026052492</v>
      </c>
      <c r="D55" s="50">
        <v>0.14704612967972963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0.11812839973047287</v>
      </c>
      <c r="D56" s="50">
        <v>0.11768049443587275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0.22766914781063946</v>
      </c>
      <c r="D57" s="50">
        <v>0.22719142795181316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0.11083552924079751</v>
      </c>
      <c r="D58" s="50">
        <v>0.11041679262959639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0.1202731109661844</v>
      </c>
      <c r="D59" s="50">
        <v>0.1199370899152774</v>
      </c>
      <c r="E59" s="51">
        <v>0</v>
      </c>
      <c r="F59" s="52">
        <v>0</v>
      </c>
    </row>
    <row r="60" spans="1:6" ht="15">
      <c r="A60" s="48" t="s">
        <v>150</v>
      </c>
      <c r="B60" s="49" t="s">
        <v>947</v>
      </c>
      <c r="C60" s="39">
        <v>0.05530582241435532</v>
      </c>
      <c r="D60" s="50">
        <v>0.05515961657301584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39">
        <v>0.2315480237833313</v>
      </c>
      <c r="D61" s="58">
        <v>0.23152074410861076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39">
        <v>0.10967752464957109</v>
      </c>
      <c r="D62" s="58">
        <v>0.1098986719419924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39">
        <v>0.20365056484725783</v>
      </c>
      <c r="D63" s="58">
        <v>0.2100109678556501</v>
      </c>
      <c r="E63" s="51">
        <v>0</v>
      </c>
      <c r="F63" s="52">
        <v>0</v>
      </c>
    </row>
    <row r="64" spans="1:6" ht="15">
      <c r="A64" s="48" t="s">
        <v>158</v>
      </c>
      <c r="B64" s="49" t="s">
        <v>948</v>
      </c>
      <c r="C64" s="39">
        <v>0.11879447028232917</v>
      </c>
      <c r="D64" s="58">
        <v>0.11898779558464742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39">
        <v>0.14671450184659635</v>
      </c>
      <c r="D65" s="58">
        <v>0.1462316102028522</v>
      </c>
      <c r="E65" s="51">
        <v>0</v>
      </c>
      <c r="F65" s="52">
        <v>0</v>
      </c>
    </row>
    <row r="66" spans="1:6" ht="15">
      <c r="A66" s="48" t="s">
        <v>162</v>
      </c>
      <c r="B66" s="49" t="s">
        <v>949</v>
      </c>
      <c r="C66" s="39">
        <v>0.08022719514099205</v>
      </c>
      <c r="D66" s="58">
        <v>0.08018224604549684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0.13551781669909976</v>
      </c>
      <c r="D67" s="50">
        <v>0.13551032879600314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0.0659437637975274</v>
      </c>
      <c r="D68" s="50">
        <v>0.06590356168026569</v>
      </c>
      <c r="E68" s="51">
        <v>0</v>
      </c>
      <c r="F68" s="52">
        <v>0</v>
      </c>
    </row>
    <row r="69" spans="1:6" ht="15">
      <c r="A69" s="48" t="s">
        <v>168</v>
      </c>
      <c r="B69" s="49" t="s">
        <v>951</v>
      </c>
      <c r="C69" s="39">
        <v>0.07907308177819722</v>
      </c>
      <c r="D69" s="50">
        <v>0.07926578483334687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0.15956820489629545</v>
      </c>
      <c r="D70" s="50">
        <v>0.16135999027976172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0.07671137194192275</v>
      </c>
      <c r="D71" s="50">
        <v>0.07691492160019547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0.1918625881913367</v>
      </c>
      <c r="D72" s="50">
        <v>0.1918677087441531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0.07350419354837014</v>
      </c>
      <c r="D73" s="50">
        <v>0.0735717832125251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0.19957993343774785</v>
      </c>
      <c r="D74" s="50">
        <v>0.19912142671679822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0.10167566316217894</v>
      </c>
      <c r="D75" s="50">
        <v>0.10140942571695258</v>
      </c>
      <c r="E75" s="51">
        <v>0</v>
      </c>
      <c r="F75" s="52">
        <v>0</v>
      </c>
    </row>
    <row r="76" spans="1:6" ht="15">
      <c r="A76" s="48" t="s">
        <v>182</v>
      </c>
      <c r="B76" s="78" t="s">
        <v>952</v>
      </c>
      <c r="C76" s="39">
        <v>0.07665165653616256</v>
      </c>
      <c r="D76" s="50">
        <v>0.07669709813220606</v>
      </c>
      <c r="E76" s="51">
        <v>0</v>
      </c>
      <c r="F76" s="52">
        <v>0</v>
      </c>
    </row>
    <row r="77" spans="1:6" ht="15">
      <c r="A77" s="48" t="s">
        <v>184</v>
      </c>
      <c r="B77" s="78" t="s">
        <v>185</v>
      </c>
      <c r="C77" s="39">
        <v>0.201682746112712</v>
      </c>
      <c r="D77" s="50">
        <v>0.2018541764979276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0.06647704033632827</v>
      </c>
      <c r="D78" s="50">
        <v>0.06637555550499413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0.17704048941690068</v>
      </c>
      <c r="D79" s="50">
        <v>0.1780851904472872</v>
      </c>
      <c r="E79" s="51">
        <v>0</v>
      </c>
      <c r="F79" s="52">
        <v>0</v>
      </c>
    </row>
    <row r="80" spans="1:6" ht="15">
      <c r="A80" s="48" t="s">
        <v>190</v>
      </c>
      <c r="B80" s="49" t="s">
        <v>953</v>
      </c>
      <c r="C80" s="39">
        <v>0.1363862131078772</v>
      </c>
      <c r="D80" s="50">
        <v>0.1377982799932045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0.09445889985730613</v>
      </c>
      <c r="D81" s="50">
        <v>0.09442167075081888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0.29886972212124374</v>
      </c>
      <c r="D82" s="50">
        <v>0.29801657687085853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0.11311235193729713</v>
      </c>
      <c r="D83" s="50">
        <v>0.1130126402033503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0.11409669877682418</v>
      </c>
      <c r="D84" s="50">
        <v>0.11454487296498492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0.13691970798480446</v>
      </c>
      <c r="D85" s="50">
        <v>0.1385119926199837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0.09584379692628664</v>
      </c>
      <c r="D86" s="50">
        <v>0.09557344758507579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0.19562172538111566</v>
      </c>
      <c r="D87" s="50">
        <v>0.19576188881989626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0.06666665992424531</v>
      </c>
      <c r="D88" s="50">
        <v>0.06646063575506357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0.1251173327887721</v>
      </c>
      <c r="D89" s="50">
        <v>0.1251751673223542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0.1500541461784519</v>
      </c>
      <c r="D90" s="50">
        <v>0.15004623899109495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0.12831164007206908</v>
      </c>
      <c r="D91" s="50">
        <v>0.12813669524526483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0.09716261000446948</v>
      </c>
      <c r="D92" s="50">
        <v>0.09682847387889201</v>
      </c>
      <c r="E92" s="51">
        <v>0</v>
      </c>
      <c r="F92" s="52">
        <v>0</v>
      </c>
    </row>
    <row r="93" spans="1:6" ht="15">
      <c r="A93" s="48" t="s">
        <v>216</v>
      </c>
      <c r="B93" s="53" t="s">
        <v>954</v>
      </c>
      <c r="C93" s="39">
        <v>0.26867659968932356</v>
      </c>
      <c r="D93" s="50">
        <v>0.23130143826873004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0.11613677197700736</v>
      </c>
      <c r="D94" s="50">
        <v>0.11699463525171937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0.199818178881462</v>
      </c>
      <c r="D95" s="50">
        <v>0.20096621728010827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0.14350437664578863</v>
      </c>
      <c r="D96" s="50">
        <v>0.14348230934289746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0.1294963532972226</v>
      </c>
      <c r="D97" s="50">
        <v>0.12959469189885348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0.21024344142497933</v>
      </c>
      <c r="D98" s="50">
        <v>0.21086247340469141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0.2886829213777474</v>
      </c>
      <c r="D99" s="50">
        <v>0.28870577486780963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0.1692012516587791</v>
      </c>
      <c r="D100" s="50">
        <v>0.1687913647030387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0.06590872910010692</v>
      </c>
      <c r="D101" s="50">
        <v>0.0657689164552561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0.0650028411823299</v>
      </c>
      <c r="D102" s="50">
        <v>0.06500915481146811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0.06207412565818171</v>
      </c>
      <c r="D103" s="50">
        <v>0.0621341432377698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0.24613728845622815</v>
      </c>
      <c r="D104" s="50">
        <v>0.2472625597799893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0.14965332605641027</v>
      </c>
      <c r="D105" s="50">
        <v>0.15067275009859213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0.23331005599491533</v>
      </c>
      <c r="D106" s="50">
        <v>0.23291858511931635</v>
      </c>
      <c r="E106" s="51">
        <v>0</v>
      </c>
      <c r="F106" s="52">
        <v>0</v>
      </c>
    </row>
    <row r="107" spans="1:6" ht="15">
      <c r="A107" s="48" t="s">
        <v>244</v>
      </c>
      <c r="B107" s="49" t="s">
        <v>955</v>
      </c>
      <c r="C107" s="39">
        <v>0.26867659968932356</v>
      </c>
      <c r="D107" s="50">
        <v>0.30815999963877994</v>
      </c>
      <c r="E107" s="51">
        <v>0</v>
      </c>
      <c r="F107" s="52">
        <v>0</v>
      </c>
    </row>
    <row r="108" spans="1:6" ht="15">
      <c r="A108" s="48" t="s">
        <v>246</v>
      </c>
      <c r="B108" s="57" t="s">
        <v>956</v>
      </c>
      <c r="C108" s="39">
        <v>0.26867659968932356</v>
      </c>
      <c r="D108" s="50">
        <v>0.3082473389866042</v>
      </c>
      <c r="E108" s="51">
        <v>0</v>
      </c>
      <c r="F108" s="52">
        <v>0</v>
      </c>
    </row>
    <row r="109" spans="1:6" ht="15">
      <c r="A109" s="48" t="s">
        <v>248</v>
      </c>
      <c r="B109" s="49" t="s">
        <v>957</v>
      </c>
      <c r="C109" s="39">
        <v>0.26867659968932356</v>
      </c>
      <c r="D109" s="50">
        <v>0.3092704282022527</v>
      </c>
      <c r="E109" s="51">
        <v>0</v>
      </c>
      <c r="F109" s="52">
        <v>0</v>
      </c>
    </row>
    <row r="110" spans="1:6" ht="15">
      <c r="A110" s="48" t="s">
        <v>250</v>
      </c>
      <c r="B110" s="57" t="s">
        <v>958</v>
      </c>
      <c r="C110" s="39">
        <v>0.26867659968932356</v>
      </c>
      <c r="D110" s="50">
        <v>0.3083195435453233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0.0937861382569525</v>
      </c>
      <c r="D111" s="50">
        <v>0.0936454082396497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0.07226762607623533</v>
      </c>
      <c r="D112" s="50">
        <v>0.07212589337912442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0.1863230276248233</v>
      </c>
      <c r="D113" s="50">
        <v>0.1863157772364316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0.22533942931182896</v>
      </c>
      <c r="D114" s="50">
        <v>0.2252874965204357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0.21668529654970892</v>
      </c>
      <c r="D115" s="50">
        <v>0.21700153430407476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0.10931304658030389</v>
      </c>
      <c r="D116" s="50">
        <v>0.10904254397301112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0.2304625822516924</v>
      </c>
      <c r="D117" s="50">
        <v>0.22929742249368618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0.19148077207447706</v>
      </c>
      <c r="D118" s="50">
        <v>0.19167259874574563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0.12471058622297393</v>
      </c>
      <c r="D119" s="50">
        <v>0.12634297178251155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0.06111862914732913</v>
      </c>
      <c r="D120" s="50">
        <v>0.06093860047070729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0.10739379708171473</v>
      </c>
      <c r="D121" s="50">
        <v>0.1069749433094739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0.2094277864168591</v>
      </c>
      <c r="D122" s="50">
        <v>0.20963573525168588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0.10323916350475479</v>
      </c>
      <c r="D123" s="50">
        <v>0.10330129571331904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0.10941762374341564</v>
      </c>
      <c r="D124" s="50">
        <v>0.10943656521223254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959</v>
      </c>
      <c r="C125" s="39">
        <v>0.06710907732325248</v>
      </c>
      <c r="D125" s="50">
        <v>0.06686797702523999</v>
      </c>
      <c r="E125" s="51">
        <v>0</v>
      </c>
      <c r="F125" s="52">
        <v>0</v>
      </c>
    </row>
    <row r="126" spans="1:6" ht="15">
      <c r="A126" s="48" t="s">
        <v>282</v>
      </c>
      <c r="B126" s="49" t="s">
        <v>960</v>
      </c>
      <c r="C126" s="39">
        <v>0.1420953567256783</v>
      </c>
      <c r="D126" s="50">
        <v>0.1424506729540039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0.3907670504681636</v>
      </c>
      <c r="D127" s="50">
        <v>0.39072135773319633</v>
      </c>
      <c r="E127" s="51">
        <v>0</v>
      </c>
      <c r="F127" s="52">
        <v>0</v>
      </c>
    </row>
    <row r="128" spans="1:6" ht="15">
      <c r="A128" s="48" t="s">
        <v>286</v>
      </c>
      <c r="B128" s="79" t="s">
        <v>287</v>
      </c>
      <c r="C128" s="39">
        <v>0.15495698339980662</v>
      </c>
      <c r="D128" s="50">
        <v>0.15442381978776706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0.10301170690193459</v>
      </c>
      <c r="D129" s="50">
        <v>0.10287073975106352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0.08426366288321332</v>
      </c>
      <c r="D130" s="50">
        <v>0.0840625018549202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0.05578075065566715</v>
      </c>
      <c r="D131" s="50">
        <v>0.0555771021134964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0.21537251255771495</v>
      </c>
      <c r="D132" s="50">
        <v>0.2150723152693227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0.11906808097311243</v>
      </c>
      <c r="D133" s="50">
        <v>0.12053723536854051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0.27376078830705314</v>
      </c>
      <c r="D134" s="50">
        <v>0.27370797086003107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961</v>
      </c>
      <c r="C135" s="39">
        <v>0.2591510960497903</v>
      </c>
      <c r="D135" s="50">
        <v>0.25892557761245033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962</v>
      </c>
      <c r="C136" s="39">
        <v>0.24888379814195294</v>
      </c>
      <c r="D136" s="50">
        <v>0.24867386406076608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963</v>
      </c>
      <c r="C137" s="39">
        <v>0.17880077606853945</v>
      </c>
      <c r="D137" s="50">
        <v>0.17837425276021981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964</v>
      </c>
      <c r="C138" s="39">
        <v>0.3539910749794018</v>
      </c>
      <c r="D138" s="50">
        <v>0.35459024761303326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0.3484625552077286</v>
      </c>
      <c r="D139" s="50">
        <v>0.34890984874458425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965</v>
      </c>
      <c r="C140" s="39">
        <v>0.25241584185611293</v>
      </c>
      <c r="D140" s="50">
        <v>0.2532366677289513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966</v>
      </c>
      <c r="C141" s="39">
        <v>0.08103845096229939</v>
      </c>
      <c r="D141" s="50">
        <v>0.08103767411242814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0.04342293431196928</v>
      </c>
      <c r="D142" s="50">
        <v>0.043340365282780444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967</v>
      </c>
      <c r="C143" s="39">
        <v>0.06619329277888077</v>
      </c>
      <c r="D143" s="50">
        <v>0.06603084205304709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0.4364867509943462</v>
      </c>
      <c r="D144" s="50">
        <v>0.43632043845782476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0.17212210958051044</v>
      </c>
      <c r="D145" s="50">
        <v>0.17209284781320786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968</v>
      </c>
      <c r="C146" s="39">
        <v>0.07553692250232646</v>
      </c>
      <c r="D146" s="50">
        <v>0.07554973808440846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969</v>
      </c>
      <c r="C147" s="39">
        <v>0.060945072664387895</v>
      </c>
      <c r="D147" s="50">
        <v>0.061070204247456045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970</v>
      </c>
      <c r="C148" s="39">
        <v>0.09571989238969147</v>
      </c>
      <c r="D148" s="50">
        <v>0.10051086105853901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971</v>
      </c>
      <c r="C149" s="39">
        <v>0.06785274325984869</v>
      </c>
      <c r="D149" s="50">
        <v>0.07129747874922876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0.15421527431576104</v>
      </c>
      <c r="D150" s="50">
        <v>0.15372401182778028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972</v>
      </c>
      <c r="C151" s="39">
        <v>0.08388399345834321</v>
      </c>
      <c r="D151" s="50">
        <v>0.08408386534833585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0.20844329116842455</v>
      </c>
      <c r="D152" s="50">
        <v>0.20805834933953082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973</v>
      </c>
      <c r="C153" s="39">
        <v>0.1194990617368615</v>
      </c>
      <c r="D153" s="50">
        <v>0.1193850109376659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0.11618461270721202</v>
      </c>
      <c r="D154" s="50">
        <v>0.11596622930821615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974</v>
      </c>
      <c r="C155" s="39">
        <v>0.09231673352232075</v>
      </c>
      <c r="D155" s="50">
        <v>0.09231871510717471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0.22094138559811297</v>
      </c>
      <c r="D156" s="50">
        <v>0.2207589060372496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0.17457118654356216</v>
      </c>
      <c r="D157" s="50">
        <v>0.17431343416165834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0.07637457753247995</v>
      </c>
      <c r="D158" s="50">
        <v>0.07826426118241017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0.16842654250110872</v>
      </c>
      <c r="D159" s="50">
        <v>0.1685155079734283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0.2778683239098798</v>
      </c>
      <c r="D160" s="50">
        <v>0.27786175775595523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0.1410388679197177</v>
      </c>
      <c r="D161" s="50">
        <v>0.14071029007740826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0.06757977916349663</v>
      </c>
      <c r="D162" s="50">
        <v>0.06740291443640804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0.2609227051785277</v>
      </c>
      <c r="D163" s="50">
        <v>0.2611530464960284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975</v>
      </c>
      <c r="C164" s="39">
        <v>0.09091372393422072</v>
      </c>
      <c r="D164" s="50">
        <v>0.09068472755538838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976</v>
      </c>
      <c r="C165" s="39">
        <v>0.1965118774528464</v>
      </c>
      <c r="D165" s="50">
        <v>0.19649258057032284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977</v>
      </c>
      <c r="C166" s="39">
        <v>0.13146461887856742</v>
      </c>
      <c r="D166" s="50">
        <v>0.13137763735204883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0.12318961475678111</v>
      </c>
      <c r="D167" s="50">
        <v>0.12300934826032327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0.25846612704977956</v>
      </c>
      <c r="D168" s="50">
        <v>0.2586303499343968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0.1817107645846586</v>
      </c>
      <c r="D169" s="50">
        <v>0.18121045367380828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978</v>
      </c>
      <c r="C170" s="39">
        <v>0.1797227746589266</v>
      </c>
      <c r="D170" s="50">
        <v>0.18060090385125535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979</v>
      </c>
      <c r="C171" s="39">
        <v>0.18941590474887227</v>
      </c>
      <c r="D171" s="50">
        <v>0.1884657734250389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0.16683890888013733</v>
      </c>
      <c r="D172" s="50">
        <v>0.16655205940199513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0.17852166240157472</v>
      </c>
      <c r="D173" s="50">
        <v>0.17820337908016143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0.15388736508087547</v>
      </c>
      <c r="D174" s="50">
        <v>0.15343192448227602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0.2342999582849727</v>
      </c>
      <c r="D175" s="50">
        <v>0.23461589056467405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980</v>
      </c>
      <c r="C176" s="39">
        <v>0.0952904595463793</v>
      </c>
      <c r="D176" s="50">
        <v>0.09523025472148551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0.11272760881339534</v>
      </c>
      <c r="D177" s="58">
        <v>0.11274794161788472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0.11376644322609042</v>
      </c>
      <c r="D178" s="50">
        <v>0.11340619688387568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0.14285446316015504</v>
      </c>
      <c r="D179" s="50">
        <v>0.14302332153566857</v>
      </c>
      <c r="E179" s="51">
        <v>0</v>
      </c>
      <c r="F179" s="52">
        <v>0</v>
      </c>
    </row>
    <row r="180" spans="1:6" ht="15">
      <c r="A180" s="48" t="s">
        <v>390</v>
      </c>
      <c r="B180" s="49" t="s">
        <v>981</v>
      </c>
      <c r="C180" s="39">
        <v>0.06108483233260939</v>
      </c>
      <c r="D180" s="50">
        <v>0.060898891108947584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0.10823207412031571</v>
      </c>
      <c r="D181" s="50">
        <v>0.10786554874707321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0.14651450195581847</v>
      </c>
      <c r="D182" s="50">
        <v>0.1479607217609887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982</v>
      </c>
      <c r="C183" s="39">
        <v>0.08412263667337966</v>
      </c>
      <c r="D183" s="50">
        <v>0.08390192164352742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0.16864174881552024</v>
      </c>
      <c r="D184" s="50">
        <v>0.16810006365545202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0.27535512234972703</v>
      </c>
      <c r="D185" s="50">
        <v>0.27493777664947877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0.26414566267779216</v>
      </c>
      <c r="D186" s="50">
        <v>0.2636135677162279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0.1341695889858244</v>
      </c>
      <c r="D187" s="50">
        <v>0.13379826258698227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0.06858819784675228</v>
      </c>
      <c r="D188" s="50">
        <v>0.06848686674398786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0.30825271577093794</v>
      </c>
      <c r="D189" s="50">
        <v>0.308075249043393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0.15129986702504888</v>
      </c>
      <c r="D190" s="50">
        <v>0.15151553089880326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0.31809086976879913</v>
      </c>
      <c r="D191" s="50">
        <v>0.32133620935677876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0.08077582476190047</v>
      </c>
      <c r="D192" s="50">
        <v>0.08069544330603508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0.20667061379005314</v>
      </c>
      <c r="D193" s="50">
        <v>0.20668269858782384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0.18494582106832455</v>
      </c>
      <c r="D194" s="50">
        <v>0.1868751089316357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0.21988206151792072</v>
      </c>
      <c r="D195" s="50">
        <v>0.21934558225851522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0.2556491748219293</v>
      </c>
      <c r="D196" s="50">
        <v>0.25552999424437645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0.23334327239217642</v>
      </c>
      <c r="D197" s="50">
        <v>0.23383036487511907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0.09411961890132967</v>
      </c>
      <c r="D198" s="50">
        <v>0.09455765053878853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0.14636313532080605</v>
      </c>
      <c r="D199" s="50">
        <v>0.14599604575855513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0.359003430966452</v>
      </c>
      <c r="D200" s="50">
        <v>0.3583729837506696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0.09883433310507603</v>
      </c>
      <c r="D201" s="50">
        <v>0.09873886237091117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0.20437167142742518</v>
      </c>
      <c r="D202" s="50">
        <v>0.20645917282735432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0.14905578182282483</v>
      </c>
      <c r="D203" s="50">
        <v>0.1541392764561999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0.08800030567376886</v>
      </c>
      <c r="D204" s="50">
        <v>0.08782494411848532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0.17811014782048729</v>
      </c>
      <c r="D205" s="50">
        <v>0.17866255308097959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0.14041676007099077</v>
      </c>
      <c r="D206" s="50">
        <v>0.14334623254494244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0.10760962743914312</v>
      </c>
      <c r="D207" s="50">
        <v>0.10745831611284737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0.10693219224138423</v>
      </c>
      <c r="D208" s="50">
        <v>0.1069631008062573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983</v>
      </c>
      <c r="C209" s="39">
        <v>0.16437058470418275</v>
      </c>
      <c r="D209" s="50">
        <v>0.16591179556106073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984</v>
      </c>
      <c r="C210" s="39">
        <v>0.08007197027068114</v>
      </c>
      <c r="D210" s="50">
        <v>0.07987520744054788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0.08750879630035899</v>
      </c>
      <c r="D211" s="50">
        <v>0.08791149522495972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0.17966062897745305</v>
      </c>
      <c r="D212" s="58">
        <v>0.17932936964629326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0.12019927318359552</v>
      </c>
      <c r="D213" s="58">
        <v>0.12179869617790412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985</v>
      </c>
      <c r="C214" s="39">
        <v>0.19912547999304714</v>
      </c>
      <c r="D214" s="50">
        <v>0.19907440108110067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0.17205929198995967</v>
      </c>
      <c r="D215" s="50">
        <v>0.1717885922031162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0.2848533108429158</v>
      </c>
      <c r="D216" s="50">
        <v>0.28485855263380666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986</v>
      </c>
      <c r="C217" s="39">
        <v>0.07835016175379877</v>
      </c>
      <c r="D217" s="50">
        <v>0.07811667911131331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0.07179632379915285</v>
      </c>
      <c r="D218" s="50">
        <v>0.0717883403493704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0.13092781958178407</v>
      </c>
      <c r="D219" s="50">
        <v>0.13066939572306802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987</v>
      </c>
      <c r="C220" s="39">
        <v>0.07155574119921992</v>
      </c>
      <c r="D220" s="50">
        <v>0.07154372724432888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0.16519738500419767</v>
      </c>
      <c r="D221" s="50">
        <v>0.16512812614008382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0.0720615170960471</v>
      </c>
      <c r="D222" s="50">
        <v>0.07185040176680048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0.2206733574603473</v>
      </c>
      <c r="D223" s="50">
        <v>0.21983847868816217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0.07881166403692298</v>
      </c>
      <c r="D224" s="50">
        <v>0.07909903116196945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988</v>
      </c>
      <c r="C225" s="39">
        <v>0.10752221395044124</v>
      </c>
      <c r="D225" s="50">
        <v>0.10735546093018461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989</v>
      </c>
      <c r="C226" s="39">
        <v>0.07360775663135544</v>
      </c>
      <c r="D226" s="62">
        <v>0.07346965443483017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0.07510230861139112</v>
      </c>
      <c r="D227" s="50">
        <v>0.07493420477347384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0.1592957873066715</v>
      </c>
      <c r="D228" s="50">
        <v>0.15871980358321408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0.18561927020245894</v>
      </c>
      <c r="D229" s="50">
        <v>0.18525725683840363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0.16416671897030044</v>
      </c>
      <c r="D230" s="50">
        <v>0.16417418524201888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0.24796262271446398</v>
      </c>
      <c r="D231" s="50">
        <v>0.24798550086349933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0.054072265431349645</v>
      </c>
      <c r="D232" s="50">
        <v>0.05408071576799439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0.2669085998545978</v>
      </c>
      <c r="D233" s="50">
        <v>0.2663789973673485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0.170537157704515</v>
      </c>
      <c r="D234" s="50">
        <v>0.1704356375379883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0.08738252392777979</v>
      </c>
      <c r="D235" s="50">
        <v>0.08772623135551857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990</v>
      </c>
      <c r="C236" s="39">
        <v>0.06791204601849107</v>
      </c>
      <c r="D236" s="50">
        <v>0.06764525297368243</v>
      </c>
      <c r="E236" s="51">
        <v>0</v>
      </c>
      <c r="F236" s="52">
        <v>0</v>
      </c>
    </row>
    <row r="237" spans="1:6" ht="15">
      <c r="A237" s="48" t="s">
        <v>504</v>
      </c>
      <c r="B237" s="49" t="s">
        <v>991</v>
      </c>
      <c r="C237" s="39">
        <v>0.0778449338855533</v>
      </c>
      <c r="D237" s="50">
        <v>0.07803674951215736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0.1542111022825147</v>
      </c>
      <c r="D238" s="50">
        <v>0.1537115273410798</v>
      </c>
      <c r="E238" s="51">
        <v>0</v>
      </c>
      <c r="F238" s="52">
        <v>0</v>
      </c>
    </row>
    <row r="239" spans="1:6" ht="15">
      <c r="A239" s="48" t="s">
        <v>508</v>
      </c>
      <c r="B239" s="49" t="s">
        <v>992</v>
      </c>
      <c r="C239" s="39">
        <v>0.10903992666975827</v>
      </c>
      <c r="D239" s="50">
        <v>0.10870961407173445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0.1962799052793549</v>
      </c>
      <c r="D240" s="50">
        <v>0.19636404518015455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0.09139721627190203</v>
      </c>
      <c r="D241" s="50">
        <v>0.09178720063201873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0.07802611173609181</v>
      </c>
      <c r="D242" s="50">
        <v>0.07785456825145462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0.31691587438629665</v>
      </c>
      <c r="D243" s="50">
        <v>0.3169699066929246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0.14625828958579012</v>
      </c>
      <c r="D244" s="50">
        <v>0.14588890731347226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0.18902081914582453</v>
      </c>
      <c r="D245" s="50">
        <v>0.18966240683994345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0.09634952949373593</v>
      </c>
      <c r="D246" s="50">
        <v>0.09631602226598046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993</v>
      </c>
      <c r="C247" s="39">
        <v>0.13444737654109734</v>
      </c>
      <c r="D247" s="50">
        <v>0.1347662876475824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0.19139434846310727</v>
      </c>
      <c r="D248" s="50">
        <v>0.1916586056679606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0.1358113277530799</v>
      </c>
      <c r="D249" s="50">
        <v>0.13582274086319987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994</v>
      </c>
      <c r="C250" s="39">
        <v>0.06646242937499698</v>
      </c>
      <c r="D250" s="50">
        <v>0.066381436986368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995</v>
      </c>
      <c r="C251" s="39">
        <v>0.06046387693358625</v>
      </c>
      <c r="D251" s="50">
        <v>0.06060400623218705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996</v>
      </c>
      <c r="C252" s="39">
        <v>0.053326456428770624</v>
      </c>
      <c r="D252" s="50">
        <v>0.05324447466160304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0.05885228285656742</v>
      </c>
      <c r="D253" s="50">
        <v>0.05866606315295319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0.09556213906001709</v>
      </c>
      <c r="D254" s="50">
        <v>0.09528090125762803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0.10532622452438994</v>
      </c>
      <c r="D255" s="50">
        <v>0.1051354516126495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0.12011812393354902</v>
      </c>
      <c r="D256" s="50">
        <v>0.12022176547047968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997</v>
      </c>
      <c r="C257" s="39">
        <v>0.07553543201903422</v>
      </c>
      <c r="D257" s="50">
        <v>0.07545571116359082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39">
        <v>0.12458298828637987</v>
      </c>
      <c r="D258" s="50">
        <v>0.12464220689538578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39">
        <v>0.19078084871445788</v>
      </c>
      <c r="D259" s="50">
        <v>0.1912318321525155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39">
        <v>0.12446354876688581</v>
      </c>
      <c r="D260" s="50">
        <v>0.12420637512125887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39">
        <v>0.07914464269923101</v>
      </c>
      <c r="D261" s="50">
        <v>0.08052642688125186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39">
        <v>0.12276262361838729</v>
      </c>
      <c r="D262" s="50">
        <v>0.12283094024440494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39">
        <v>0.2942987731737827</v>
      </c>
      <c r="D263" s="50">
        <v>0.29462517916038755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998</v>
      </c>
      <c r="C264" s="39">
        <v>0.30439679129588537</v>
      </c>
      <c r="D264" s="50">
        <v>0.30441030185940543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0.1393967230618986</v>
      </c>
      <c r="D265" s="58">
        <v>0.14162142043582004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0.11897750907016946</v>
      </c>
      <c r="D266" s="58">
        <v>0.11862853138499312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0.09714416406047692</v>
      </c>
      <c r="D267" s="50">
        <v>0.09719689765563991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0.07690677668790628</v>
      </c>
      <c r="D268" s="50">
        <v>0.07671877575882745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999</v>
      </c>
      <c r="C269" s="39">
        <v>0.06938775876368607</v>
      </c>
      <c r="D269" s="50">
        <v>0.0698620341103996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0.20279003457641392</v>
      </c>
      <c r="D270" s="50">
        <v>0.20217025478300488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0.11499445163193173</v>
      </c>
      <c r="D271" s="50">
        <v>0.11501804324975279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0.19062301327665454</v>
      </c>
      <c r="D272" s="50">
        <v>0.19062967047460982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0.24713022724265088</v>
      </c>
      <c r="D273" s="50">
        <v>0.2466716421433127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0.10522685495192872</v>
      </c>
      <c r="D274" s="50">
        <v>0.10508237737614116</v>
      </c>
      <c r="E274" s="51">
        <v>0</v>
      </c>
      <c r="F274" s="52">
        <v>0</v>
      </c>
    </row>
    <row r="275" spans="1:6" ht="15">
      <c r="A275" s="48" t="s">
        <v>580</v>
      </c>
      <c r="B275" s="49" t="s">
        <v>1000</v>
      </c>
      <c r="C275" s="39">
        <v>0.031967784067292525</v>
      </c>
      <c r="D275" s="50">
        <v>0.03203761151673372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0.02715352411395049</v>
      </c>
      <c r="D276" s="50">
        <v>0.027119946471707675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0.17013368222974246</v>
      </c>
      <c r="D277" s="50">
        <v>0.17381108249494362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0.06688037899774167</v>
      </c>
      <c r="D279" s="50">
        <v>0.0669308768963979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0.21629332883953398</v>
      </c>
      <c r="D280" s="50">
        <v>0.2159548598596952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0.3239485138569109</v>
      </c>
      <c r="D281" s="50">
        <v>0.32343001834494606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0.7672817996522627</v>
      </c>
      <c r="D282" s="50">
        <v>0.7671167684853637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0.01294080497345987</v>
      </c>
      <c r="D283" s="58">
        <v>0.01293648963523767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0.016998917164064976</v>
      </c>
      <c r="D284" s="58">
        <v>0.016959447972148295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0.08920358268068813</v>
      </c>
      <c r="D285" s="58">
        <v>0.08899115537041905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0.234652007643586</v>
      </c>
      <c r="D286" s="58">
        <v>0.23543316769911146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0.20269903461175767</v>
      </c>
      <c r="D287" s="50">
        <v>0.2030660082085476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0.3355760212542168</v>
      </c>
      <c r="D288" s="58">
        <v>0.3344764683904573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0.16340068996805762</v>
      </c>
      <c r="D289" s="50">
        <v>0.16298100968551005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0.1420543356618512</v>
      </c>
      <c r="D290" s="50">
        <v>0.14165513042671646</v>
      </c>
      <c r="E290" s="51">
        <v>0</v>
      </c>
      <c r="F290" s="52">
        <v>0</v>
      </c>
    </row>
    <row r="291" spans="1:6" ht="15">
      <c r="A291" s="48" t="s">
        <v>612</v>
      </c>
      <c r="B291" s="49" t="s">
        <v>1001</v>
      </c>
      <c r="C291" s="39">
        <v>0.06440595848858331</v>
      </c>
      <c r="D291" s="50">
        <v>0.06412771575141957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0.14781728350377932</v>
      </c>
      <c r="D292" s="50">
        <v>0.1474504434392132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0.23754612066210723</v>
      </c>
      <c r="D293" s="50">
        <v>0.23680012975004192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0.08850563545071238</v>
      </c>
      <c r="D294" s="50">
        <v>0.08844073148563529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0.09942138408130599</v>
      </c>
      <c r="D295" s="50">
        <v>0.09913682817822159</v>
      </c>
      <c r="E295" s="51">
        <v>0</v>
      </c>
      <c r="F295" s="52">
        <v>0</v>
      </c>
    </row>
    <row r="296" spans="1:6" ht="15">
      <c r="A296" s="48" t="s">
        <v>622</v>
      </c>
      <c r="B296" s="49" t="s">
        <v>1002</v>
      </c>
      <c r="C296" s="39">
        <v>0.08376213948877591</v>
      </c>
      <c r="D296" s="50">
        <v>0.08385132318276059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0.3174839605894114</v>
      </c>
      <c r="D297" s="50">
        <v>0.31744591864657407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0.018650633455614008</v>
      </c>
      <c r="D298" s="50">
        <v>0.018662313435484273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0.05070525384018244</v>
      </c>
      <c r="D299" s="50">
        <v>0.05069619306624894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0.12189689507717152</v>
      </c>
      <c r="D300" s="50">
        <v>0.1226119018915055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0.06241523810960889</v>
      </c>
      <c r="D301" s="50">
        <v>0.06246422443317107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0.12351627353170329</v>
      </c>
      <c r="D302" s="50">
        <v>0.12315719608490391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0.0597530680868529</v>
      </c>
      <c r="D303" s="50">
        <v>0.05997796643149819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0.06090624088286178</v>
      </c>
      <c r="D304" s="50">
        <v>0.06079719539692584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0.05725685219093592</v>
      </c>
      <c r="D305" s="50">
        <v>0.05742611494424869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0.07138526811686949</v>
      </c>
      <c r="D306" s="50">
        <v>0.07132535861238516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0.009656503893899701</v>
      </c>
      <c r="D307" s="50">
        <v>0.009632134256408116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0.07336304995342842</v>
      </c>
      <c r="D308" s="50">
        <v>0.07358229496732244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0.08765272433950964</v>
      </c>
      <c r="D309" s="50">
        <v>0.08808225012233703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0.15626644409273455</v>
      </c>
      <c r="D310" s="50">
        <v>0.15722806714946658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0.02767868685763926</v>
      </c>
      <c r="D311" s="50">
        <v>0.02762539196512058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0.08894413692698289</v>
      </c>
      <c r="D312" s="50">
        <v>0.0889428150769686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1003</v>
      </c>
      <c r="C313" s="39">
        <v>0.06155956253542355</v>
      </c>
      <c r="D313" s="50">
        <v>0.06177530864118369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0.06606359365974744</v>
      </c>
      <c r="D314" s="50">
        <v>0.06594324793025012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1004</v>
      </c>
      <c r="C315" s="39">
        <v>0.06538873863744782</v>
      </c>
      <c r="D315" s="50">
        <v>0.06530384612464721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1005</v>
      </c>
      <c r="C316" s="39">
        <v>0.1033886737098951</v>
      </c>
      <c r="D316" s="50">
        <v>0.10325444686152262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0.04931559646346129</v>
      </c>
      <c r="D317" s="50">
        <v>0.050227946953711924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0.04740625432062116</v>
      </c>
      <c r="D318" s="50">
        <v>0.04739588041807331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0.044947414891511814</v>
      </c>
      <c r="D319" s="50">
        <v>0.044834758261619756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0.09916172884521333</v>
      </c>
      <c r="D320" s="50">
        <v>0.09931033643056876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0.06665588153879708</v>
      </c>
      <c r="D321" s="50">
        <v>0.06669471704398208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0.11230367064942784</v>
      </c>
      <c r="D322" s="50">
        <v>0.11229776460227392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0.07876741178538549</v>
      </c>
      <c r="D323" s="50">
        <v>0.07915067459433259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1006</v>
      </c>
      <c r="C324" s="39">
        <v>0.058220507854229636</v>
      </c>
      <c r="D324" s="50">
        <v>0.05814388552991194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0.06125708791333426</v>
      </c>
      <c r="D325" s="50">
        <v>0.061246830519466014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0.1" customHeight="1" thickBot="1">
      <c r="A2" s="96" t="str">
        <f>"INTERVALLES DE MARGE EN VIGUEUR LE "&amp;'OPTIONS - INTERVALLES DE MARGE'!A1</f>
        <v>INTERVALLES DE MARGE EN VIGUEUR LE 11 NOVEMBRE 2022</v>
      </c>
      <c r="B2" s="97"/>
      <c r="C2" s="97"/>
      <c r="D2" s="97"/>
    </row>
    <row r="3" spans="1:4" ht="12.75" customHeight="1">
      <c r="A3" s="99" t="s">
        <v>20</v>
      </c>
      <c r="B3" s="101" t="s">
        <v>21</v>
      </c>
      <c r="C3" s="101" t="s">
        <v>28</v>
      </c>
      <c r="D3" s="165" t="s">
        <v>29</v>
      </c>
    </row>
    <row r="4" spans="1:4" ht="18.75" customHeight="1" thickBot="1">
      <c r="A4" s="111"/>
      <c r="B4" s="113"/>
      <c r="C4" s="113"/>
      <c r="D4" s="166"/>
    </row>
    <row r="5" spans="1:4" ht="15">
      <c r="A5" s="48" t="s">
        <v>681</v>
      </c>
      <c r="B5" s="49" t="s">
        <v>682</v>
      </c>
      <c r="C5" s="39">
        <v>0.0036933732717528978</v>
      </c>
      <c r="D5" s="50">
        <v>0.003674782060715717</v>
      </c>
    </row>
    <row r="6" spans="1:4" ht="15">
      <c r="A6" s="48" t="s">
        <v>683</v>
      </c>
      <c r="B6" s="49" t="s">
        <v>682</v>
      </c>
      <c r="C6" s="39">
        <v>0.004593119766644944</v>
      </c>
      <c r="D6" s="50">
        <v>0.004570294312246659</v>
      </c>
    </row>
    <row r="7" spans="1:4" ht="15">
      <c r="A7" s="48" t="s">
        <v>684</v>
      </c>
      <c r="B7" s="49" t="s">
        <v>682</v>
      </c>
      <c r="C7" s="39">
        <v>0.004897300732565706</v>
      </c>
      <c r="D7" s="50">
        <v>0.004880884219356857</v>
      </c>
    </row>
    <row r="8" spans="1:4" ht="15">
      <c r="A8" s="48" t="s">
        <v>685</v>
      </c>
      <c r="B8" s="49" t="s">
        <v>682</v>
      </c>
      <c r="C8" s="39">
        <v>0.004756846043072492</v>
      </c>
      <c r="D8" s="50">
        <v>0.004741633078011419</v>
      </c>
    </row>
    <row r="9" spans="1:4" ht="15">
      <c r="A9" s="48" t="s">
        <v>686</v>
      </c>
      <c r="B9" s="49" t="s">
        <v>1007</v>
      </c>
      <c r="C9" s="39">
        <v>0.02637494969422917</v>
      </c>
      <c r="D9" s="50">
        <v>0.02630628426289512</v>
      </c>
    </row>
    <row r="10" spans="1:4" ht="15">
      <c r="A10" s="48" t="s">
        <v>688</v>
      </c>
      <c r="B10" s="49" t="s">
        <v>1008</v>
      </c>
      <c r="C10" s="39">
        <v>0.016967811435859455</v>
      </c>
      <c r="D10" s="50">
        <v>0.01693190937934087</v>
      </c>
    </row>
    <row r="11" spans="1:4" ht="15">
      <c r="A11" s="48" t="s">
        <v>690</v>
      </c>
      <c r="B11" s="49" t="s">
        <v>1009</v>
      </c>
      <c r="C11" s="39">
        <v>0.007155547878634592</v>
      </c>
      <c r="D11" s="50">
        <v>0.007139811201821745</v>
      </c>
    </row>
    <row r="12" spans="1:4" ht="14.25" customHeight="1">
      <c r="A12" s="48" t="s">
        <v>692</v>
      </c>
      <c r="B12" s="49" t="s">
        <v>693</v>
      </c>
      <c r="C12" s="39">
        <v>0.0025876868005226877</v>
      </c>
      <c r="D12" s="50">
        <v>0.002574715857686699</v>
      </c>
    </row>
    <row r="13" spans="1:4" ht="15">
      <c r="A13" s="48" t="s">
        <v>694</v>
      </c>
      <c r="B13" s="49" t="s">
        <v>693</v>
      </c>
      <c r="C13" s="39">
        <v>0.004240430761456036</v>
      </c>
      <c r="D13" s="50">
        <v>0.004220001038543513</v>
      </c>
    </row>
    <row r="14" spans="1:4" ht="15">
      <c r="A14" s="48" t="s">
        <v>695</v>
      </c>
      <c r="B14" s="49" t="s">
        <v>693</v>
      </c>
      <c r="C14" s="39">
        <v>0.0048628970517387475</v>
      </c>
      <c r="D14" s="50">
        <v>0.004842617468111315</v>
      </c>
    </row>
    <row r="15" spans="1:4" ht="15">
      <c r="A15" s="48" t="s">
        <v>696</v>
      </c>
      <c r="B15" s="49" t="s">
        <v>693</v>
      </c>
      <c r="C15" s="39">
        <v>0.00483192607828699</v>
      </c>
      <c r="D15" s="50">
        <v>0.004821914224755586</v>
      </c>
    </row>
    <row r="16" spans="1:4" ht="15">
      <c r="A16" s="48" t="s">
        <v>697</v>
      </c>
      <c r="B16" s="49" t="s">
        <v>1010</v>
      </c>
      <c r="C16" s="39">
        <v>0.056659456411118275</v>
      </c>
      <c r="D16" s="50">
        <v>0.05647271245430714</v>
      </c>
    </row>
    <row r="17" spans="1:4" ht="15">
      <c r="A17" s="48" t="s">
        <v>699</v>
      </c>
      <c r="B17" s="49" t="s">
        <v>1011</v>
      </c>
      <c r="C17" s="39">
        <v>0.06208533876252606</v>
      </c>
      <c r="D17" s="50">
        <v>0.062310493238282263</v>
      </c>
    </row>
    <row r="18" spans="1:4" ht="15">
      <c r="A18" s="48" t="s">
        <v>701</v>
      </c>
      <c r="B18" s="49" t="s">
        <v>1012</v>
      </c>
      <c r="C18" s="39">
        <v>0.0608061080193891</v>
      </c>
      <c r="D18" s="50">
        <v>0.060982936645128556</v>
      </c>
    </row>
    <row r="19" spans="1:4" ht="15">
      <c r="A19" s="48" t="s">
        <v>703</v>
      </c>
      <c r="B19" s="49" t="s">
        <v>704</v>
      </c>
      <c r="C19" s="39">
        <v>0.019620949872151218</v>
      </c>
      <c r="D19" s="50">
        <v>0.01962242766000124</v>
      </c>
    </row>
    <row r="20" spans="1:4" ht="15">
      <c r="A20" s="48" t="s">
        <v>705</v>
      </c>
      <c r="B20" s="49" t="s">
        <v>704</v>
      </c>
      <c r="C20" s="39">
        <v>0.034917417128731185</v>
      </c>
      <c r="D20" s="50">
        <v>0.034912476430793316</v>
      </c>
    </row>
    <row r="21" spans="1:4" ht="15">
      <c r="A21" s="48" t="s">
        <v>706</v>
      </c>
      <c r="B21" s="53" t="s">
        <v>704</v>
      </c>
      <c r="C21" s="39">
        <v>0.04550061871068981</v>
      </c>
      <c r="D21" s="50">
        <v>0.04548423560060589</v>
      </c>
    </row>
    <row r="22" spans="1:4" ht="15">
      <c r="A22" s="48" t="s">
        <v>707</v>
      </c>
      <c r="B22" s="49" t="s">
        <v>1013</v>
      </c>
      <c r="C22" s="39">
        <v>0.060256052650517</v>
      </c>
      <c r="D22" s="50">
        <v>0.06031550710973468</v>
      </c>
    </row>
    <row r="23" spans="1:4" ht="15">
      <c r="A23" s="48" t="s">
        <v>709</v>
      </c>
      <c r="B23" s="49" t="s">
        <v>1014</v>
      </c>
      <c r="C23" s="39">
        <v>0.13240749895733894</v>
      </c>
      <c r="D23" s="50">
        <v>0.13205639698380334</v>
      </c>
    </row>
    <row r="24" spans="1:4" ht="15">
      <c r="A24" s="48" t="s">
        <v>711</v>
      </c>
      <c r="B24" s="49" t="s">
        <v>1015</v>
      </c>
      <c r="C24" s="39">
        <v>0.06495315756235381</v>
      </c>
      <c r="D24" s="50">
        <v>0.06500661256224127</v>
      </c>
    </row>
    <row r="25" spans="1:4" ht="15">
      <c r="A25" s="48" t="s">
        <v>713</v>
      </c>
      <c r="B25" s="49" t="s">
        <v>1016</v>
      </c>
      <c r="C25" s="39">
        <v>0.09585821207200138</v>
      </c>
      <c r="D25" s="50">
        <v>0.09626804129148606</v>
      </c>
    </row>
    <row r="26" spans="1:4" ht="15">
      <c r="A26" s="48" t="s">
        <v>715</v>
      </c>
      <c r="B26" s="49" t="s">
        <v>1017</v>
      </c>
      <c r="C26" s="39">
        <v>0.06200423760884542</v>
      </c>
      <c r="D26" s="50">
        <v>0.06215760578400353</v>
      </c>
    </row>
    <row r="27" spans="1:4" ht="15">
      <c r="A27" s="48" t="s">
        <v>717</v>
      </c>
      <c r="B27" s="49" t="s">
        <v>1018</v>
      </c>
      <c r="C27" s="39">
        <v>0.06459418090000824</v>
      </c>
      <c r="D27" s="50">
        <v>0.06465232511522973</v>
      </c>
    </row>
    <row r="28" spans="1:4" ht="15">
      <c r="A28" s="48" t="s">
        <v>719</v>
      </c>
      <c r="B28" s="49" t="s">
        <v>1019</v>
      </c>
      <c r="C28" s="39">
        <v>0.09249706777829761</v>
      </c>
      <c r="D28" s="50">
        <v>0.0924031934204756</v>
      </c>
    </row>
    <row r="29" spans="1:4" ht="15">
      <c r="A29" s="48" t="s">
        <v>721</v>
      </c>
      <c r="B29" s="49" t="s">
        <v>1020</v>
      </c>
      <c r="C29" s="39">
        <v>0.06651405489726399</v>
      </c>
      <c r="D29" s="50">
        <v>0.06643501090940354</v>
      </c>
    </row>
    <row r="30" spans="1:4" ht="15">
      <c r="A30" s="48" t="s">
        <v>723</v>
      </c>
      <c r="B30" s="49" t="s">
        <v>1021</v>
      </c>
      <c r="C30" s="39">
        <v>0.06200423760884542</v>
      </c>
      <c r="D30" s="50">
        <v>0.06215760578400353</v>
      </c>
    </row>
    <row r="31" spans="1:4" ht="15">
      <c r="A31" s="48" t="s">
        <v>725</v>
      </c>
      <c r="B31" s="49" t="s">
        <v>1022</v>
      </c>
      <c r="C31" s="39">
        <v>0.07277135328626948</v>
      </c>
      <c r="D31" s="50">
        <v>0.07265839676483571</v>
      </c>
    </row>
    <row r="32" spans="1:4" ht="15">
      <c r="A32" s="48" t="s">
        <v>727</v>
      </c>
      <c r="B32" s="49" t="s">
        <v>1023</v>
      </c>
      <c r="C32" s="39">
        <v>0.05555211930974929</v>
      </c>
      <c r="D32" s="50">
        <v>0.055343664779150904</v>
      </c>
    </row>
    <row r="33" spans="1:4" ht="15">
      <c r="A33" s="48" t="s">
        <v>729</v>
      </c>
      <c r="B33" s="49" t="s">
        <v>1024</v>
      </c>
      <c r="C33" s="39">
        <v>0.052513622268928264</v>
      </c>
      <c r="D33" s="50">
        <v>0.05234798038435137</v>
      </c>
    </row>
    <row r="34" spans="1:4" ht="15">
      <c r="A34" s="48" t="s">
        <v>731</v>
      </c>
      <c r="B34" s="49" t="s">
        <v>1025</v>
      </c>
      <c r="C34" s="39">
        <v>0.05355465791454374</v>
      </c>
      <c r="D34" s="50">
        <v>0.053469081305440355</v>
      </c>
    </row>
    <row r="35" spans="1:4" ht="15">
      <c r="A35" s="48" t="s">
        <v>733</v>
      </c>
      <c r="B35" s="49" t="s">
        <v>1026</v>
      </c>
      <c r="C35" s="39">
        <v>0.07135148290444496</v>
      </c>
      <c r="D35" s="50">
        <v>0.07227497972362792</v>
      </c>
    </row>
    <row r="36" spans="1:4" ht="15">
      <c r="A36" s="48" t="s">
        <v>735</v>
      </c>
      <c r="B36" s="49" t="s">
        <v>1027</v>
      </c>
      <c r="C36" s="39">
        <v>0.12338419563854874</v>
      </c>
      <c r="D36" s="50">
        <v>0.12417279573649467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view="pageBreakPreview" zoomScale="80" zoomScaleSheetLayoutView="80" workbookViewId="0" topLeftCell="A1">
      <selection activeCell="P6" sqref="P6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8"/>
      <c r="B1" s="109"/>
      <c r="C1" s="109"/>
      <c r="D1" s="109"/>
    </row>
    <row r="2" spans="1:4" ht="50.1" customHeight="1" thickBot="1">
      <c r="A2" s="96" t="str">
        <f>"INTERVALLES DE MARGE EN VIGUEUR LE "&amp;'OPTIONS - INTERVALLES DE MARGE'!A1</f>
        <v>INTERVALLES DE MARGE EN VIGUEUR LE 11 NOVEMBRE 2022</v>
      </c>
      <c r="B2" s="97"/>
      <c r="C2" s="97"/>
      <c r="D2" s="97"/>
    </row>
    <row r="3" spans="1:4" ht="15">
      <c r="A3" s="110" t="s">
        <v>20</v>
      </c>
      <c r="B3" s="112" t="s">
        <v>21</v>
      </c>
      <c r="C3" s="114" t="s">
        <v>28</v>
      </c>
      <c r="D3" s="116" t="s">
        <v>29</v>
      </c>
    </row>
    <row r="4" spans="1:4" ht="15.75" thickBot="1">
      <c r="A4" s="111"/>
      <c r="B4" s="113"/>
      <c r="C4" s="115"/>
      <c r="D4" s="117"/>
    </row>
    <row r="5" spans="1:4" ht="15">
      <c r="A5" s="37" t="s">
        <v>737</v>
      </c>
      <c r="B5" s="38" t="s">
        <v>935</v>
      </c>
      <c r="C5" s="64">
        <v>0.13694683775938232</v>
      </c>
      <c r="D5" s="40">
        <v>0.13654455427263346</v>
      </c>
    </row>
    <row r="6" spans="1:4" ht="15">
      <c r="A6" s="48" t="s">
        <v>738</v>
      </c>
      <c r="B6" s="49" t="s">
        <v>933</v>
      </c>
      <c r="C6" s="39">
        <v>0.15803985540472543</v>
      </c>
      <c r="D6" s="45">
        <v>0.1580004855021696</v>
      </c>
    </row>
    <row r="7" spans="1:4" ht="15">
      <c r="A7" s="48" t="s">
        <v>739</v>
      </c>
      <c r="B7" s="49" t="s">
        <v>63</v>
      </c>
      <c r="C7" s="39">
        <v>0.082525316188106</v>
      </c>
      <c r="D7" s="50">
        <v>0.08294135927875292</v>
      </c>
    </row>
    <row r="8" spans="1:4" ht="15">
      <c r="A8" s="48" t="s">
        <v>740</v>
      </c>
      <c r="B8" s="49" t="s">
        <v>71</v>
      </c>
      <c r="C8" s="39">
        <v>0.13440330751126822</v>
      </c>
      <c r="D8" s="50">
        <v>0.13594855396098232</v>
      </c>
    </row>
    <row r="9" spans="1:4" ht="15">
      <c r="A9" s="48" t="s">
        <v>741</v>
      </c>
      <c r="B9" s="49" t="s">
        <v>932</v>
      </c>
      <c r="C9" s="39">
        <v>0.13762733663349871</v>
      </c>
      <c r="D9" s="50">
        <v>0.13732097314343014</v>
      </c>
    </row>
    <row r="10" spans="1:4" ht="15">
      <c r="A10" s="48" t="s">
        <v>742</v>
      </c>
      <c r="B10" s="49" t="s">
        <v>938</v>
      </c>
      <c r="C10" s="39">
        <v>0.06839083471561216</v>
      </c>
      <c r="D10" s="50">
        <v>0.06821272928481709</v>
      </c>
    </row>
    <row r="11" spans="1:4" ht="15">
      <c r="A11" s="48" t="s">
        <v>743</v>
      </c>
      <c r="B11" s="49" t="s">
        <v>940</v>
      </c>
      <c r="C11" s="39">
        <v>0.07810602780931747</v>
      </c>
      <c r="D11" s="50">
        <v>0.07815521850899548</v>
      </c>
    </row>
    <row r="12" spans="1:4" ht="15">
      <c r="A12" s="48" t="s">
        <v>744</v>
      </c>
      <c r="B12" s="49" t="s">
        <v>949</v>
      </c>
      <c r="C12" s="39">
        <v>0.08022719514099205</v>
      </c>
      <c r="D12" s="50">
        <v>0.08018224604549684</v>
      </c>
    </row>
    <row r="13" spans="1:4" ht="15">
      <c r="A13" s="48" t="s">
        <v>745</v>
      </c>
      <c r="B13" s="49" t="s">
        <v>171</v>
      </c>
      <c r="C13" s="39">
        <v>0.15956820489629545</v>
      </c>
      <c r="D13" s="50">
        <v>0.16135999027976172</v>
      </c>
    </row>
    <row r="14" spans="1:4" ht="15">
      <c r="A14" s="48" t="s">
        <v>746</v>
      </c>
      <c r="B14" s="49" t="s">
        <v>992</v>
      </c>
      <c r="C14" s="39">
        <v>0.10903992666975827</v>
      </c>
      <c r="D14" s="50">
        <v>0.10870961407173445</v>
      </c>
    </row>
    <row r="15" spans="1:4" ht="15">
      <c r="A15" s="48" t="s">
        <v>747</v>
      </c>
      <c r="B15" s="49" t="s">
        <v>950</v>
      </c>
      <c r="C15" s="39">
        <v>0.0659437637975274</v>
      </c>
      <c r="D15" s="50">
        <v>0.06590356168026569</v>
      </c>
    </row>
    <row r="16" spans="1:4" ht="15">
      <c r="A16" s="48" t="s">
        <v>748</v>
      </c>
      <c r="B16" s="49" t="s">
        <v>165</v>
      </c>
      <c r="C16" s="39">
        <v>0.13551781669909976</v>
      </c>
      <c r="D16" s="50">
        <v>0.13551032879600314</v>
      </c>
    </row>
    <row r="17" spans="1:4" ht="15">
      <c r="A17" s="48" t="s">
        <v>749</v>
      </c>
      <c r="B17" s="49" t="s">
        <v>952</v>
      </c>
      <c r="C17" s="39">
        <v>0.07665165653616256</v>
      </c>
      <c r="D17" s="50">
        <v>0.07669709813220606</v>
      </c>
    </row>
    <row r="18" spans="1:4" ht="15">
      <c r="A18" s="48" t="s">
        <v>750</v>
      </c>
      <c r="B18" s="49" t="s">
        <v>155</v>
      </c>
      <c r="C18" s="39">
        <v>0.10967752464957109</v>
      </c>
      <c r="D18" s="50">
        <v>0.1098986719419924</v>
      </c>
    </row>
    <row r="19" spans="1:4" ht="15">
      <c r="A19" s="48" t="s">
        <v>751</v>
      </c>
      <c r="B19" s="49" t="s">
        <v>207</v>
      </c>
      <c r="C19" s="39">
        <v>0.06666665992424531</v>
      </c>
      <c r="D19" s="50">
        <v>0.06646063575506357</v>
      </c>
    </row>
    <row r="20" spans="1:4" ht="15">
      <c r="A20" s="48" t="s">
        <v>752</v>
      </c>
      <c r="B20" s="49" t="s">
        <v>237</v>
      </c>
      <c r="C20" s="39">
        <v>0.06207412565818171</v>
      </c>
      <c r="D20" s="50">
        <v>0.0621341432377698</v>
      </c>
    </row>
    <row r="21" spans="1:4" ht="15">
      <c r="A21" s="48" t="s">
        <v>753</v>
      </c>
      <c r="B21" s="49" t="s">
        <v>631</v>
      </c>
      <c r="C21" s="39">
        <v>0.12189689507717152</v>
      </c>
      <c r="D21" s="50">
        <v>0.1226119018915055</v>
      </c>
    </row>
    <row r="22" spans="1:4" ht="15">
      <c r="A22" s="48" t="s">
        <v>754</v>
      </c>
      <c r="B22" s="49" t="s">
        <v>235</v>
      </c>
      <c r="C22" s="39">
        <v>0.0650028411823299</v>
      </c>
      <c r="D22" s="50">
        <v>0.06500915481146811</v>
      </c>
    </row>
    <row r="23" spans="1:4" ht="15">
      <c r="A23" s="48" t="s">
        <v>755</v>
      </c>
      <c r="B23" s="49" t="s">
        <v>956</v>
      </c>
      <c r="C23" s="39">
        <v>0.26867659968932356</v>
      </c>
      <c r="D23" s="50">
        <v>0.3082473389866042</v>
      </c>
    </row>
    <row r="24" spans="1:4" ht="15">
      <c r="A24" s="48" t="s">
        <v>756</v>
      </c>
      <c r="B24" s="49" t="s">
        <v>957</v>
      </c>
      <c r="C24" s="39">
        <v>0.26867659968932356</v>
      </c>
      <c r="D24" s="50">
        <v>0.3092704282022527</v>
      </c>
    </row>
    <row r="25" spans="1:4" ht="15">
      <c r="A25" s="48" t="s">
        <v>757</v>
      </c>
      <c r="B25" s="49" t="s">
        <v>954</v>
      </c>
      <c r="C25" s="39">
        <v>0.26867659968932356</v>
      </c>
      <c r="D25" s="50">
        <v>0.23130143826873004</v>
      </c>
    </row>
    <row r="26" spans="1:4" ht="15">
      <c r="A26" s="48" t="s">
        <v>758</v>
      </c>
      <c r="B26" s="49" t="s">
        <v>977</v>
      </c>
      <c r="C26" s="39">
        <v>0.13146461887856742</v>
      </c>
      <c r="D26" s="50">
        <v>0.13137763735204883</v>
      </c>
    </row>
    <row r="27" spans="1:4" ht="15">
      <c r="A27" s="48" t="s">
        <v>759</v>
      </c>
      <c r="B27" s="49" t="s">
        <v>271</v>
      </c>
      <c r="C27" s="39">
        <v>0.06111862914732913</v>
      </c>
      <c r="D27" s="50">
        <v>0.06093860047070729</v>
      </c>
    </row>
    <row r="28" spans="1:4" ht="15">
      <c r="A28" s="48" t="s">
        <v>760</v>
      </c>
      <c r="B28" s="49" t="s">
        <v>263</v>
      </c>
      <c r="C28" s="39">
        <v>0.10931304658030389</v>
      </c>
      <c r="D28" s="50">
        <v>0.10904254397301112</v>
      </c>
    </row>
    <row r="29" spans="1:4" ht="15">
      <c r="A29" s="48" t="s">
        <v>761</v>
      </c>
      <c r="B29" s="49" t="s">
        <v>959</v>
      </c>
      <c r="C29" s="39">
        <v>0.06710907732325248</v>
      </c>
      <c r="D29" s="50">
        <v>0.06686797702523999</v>
      </c>
    </row>
    <row r="30" spans="1:4" ht="15">
      <c r="A30" s="48" t="s">
        <v>762</v>
      </c>
      <c r="B30" s="49" t="s">
        <v>972</v>
      </c>
      <c r="C30" s="39">
        <v>0.08388399345834321</v>
      </c>
      <c r="D30" s="50">
        <v>0.08408386534833585</v>
      </c>
    </row>
    <row r="31" spans="1:4" ht="15">
      <c r="A31" s="48" t="s">
        <v>763</v>
      </c>
      <c r="B31" s="49" t="s">
        <v>960</v>
      </c>
      <c r="C31" s="39">
        <v>0.1420953567256783</v>
      </c>
      <c r="D31" s="50">
        <v>0.1424506729540039</v>
      </c>
    </row>
    <row r="32" spans="1:4" ht="15">
      <c r="A32" s="48" t="s">
        <v>764</v>
      </c>
      <c r="B32" s="49" t="s">
        <v>293</v>
      </c>
      <c r="C32" s="39">
        <v>0.05578075065566715</v>
      </c>
      <c r="D32" s="50">
        <v>0.0555771021134964</v>
      </c>
    </row>
    <row r="33" spans="1:4" ht="15">
      <c r="A33" s="48" t="s">
        <v>765</v>
      </c>
      <c r="B33" s="49" t="s">
        <v>958</v>
      </c>
      <c r="C33" s="39">
        <v>0.26867659968932356</v>
      </c>
      <c r="D33" s="50">
        <v>0.3083195435453233</v>
      </c>
    </row>
    <row r="34" spans="1:4" ht="15">
      <c r="A34" s="48" t="s">
        <v>766</v>
      </c>
      <c r="B34" s="49" t="s">
        <v>970</v>
      </c>
      <c r="C34" s="39">
        <v>0.09571989238969147</v>
      </c>
      <c r="D34" s="50">
        <v>0.10051086105853901</v>
      </c>
    </row>
    <row r="35" spans="1:4" ht="15">
      <c r="A35" s="48" t="s">
        <v>767</v>
      </c>
      <c r="B35" s="49" t="s">
        <v>637</v>
      </c>
      <c r="C35" s="39">
        <v>0.0597530680868529</v>
      </c>
      <c r="D35" s="50">
        <v>0.05997796643149819</v>
      </c>
    </row>
    <row r="36" spans="1:4" ht="15">
      <c r="A36" s="48" t="s">
        <v>768</v>
      </c>
      <c r="B36" s="49" t="s">
        <v>971</v>
      </c>
      <c r="C36" s="39">
        <v>0.06785274325984869</v>
      </c>
      <c r="D36" s="50">
        <v>0.07129747874922876</v>
      </c>
    </row>
    <row r="37" spans="1:4" ht="15">
      <c r="A37" s="48" t="s">
        <v>769</v>
      </c>
      <c r="B37" s="49" t="s">
        <v>987</v>
      </c>
      <c r="C37" s="39">
        <v>0.07155574119921992</v>
      </c>
      <c r="D37" s="50">
        <v>0.07154372724432888</v>
      </c>
    </row>
    <row r="38" spans="1:4" ht="15">
      <c r="A38" s="48" t="s">
        <v>770</v>
      </c>
      <c r="B38" s="49" t="s">
        <v>641</v>
      </c>
      <c r="C38" s="39">
        <v>0.05725685219093592</v>
      </c>
      <c r="D38" s="50">
        <v>0.05742611494424869</v>
      </c>
    </row>
    <row r="39" spans="1:4" ht="15">
      <c r="A39" s="48" t="s">
        <v>771</v>
      </c>
      <c r="B39" s="49" t="s">
        <v>347</v>
      </c>
      <c r="C39" s="39">
        <v>0.07637457753247995</v>
      </c>
      <c r="D39" s="50">
        <v>0.07826426118241017</v>
      </c>
    </row>
    <row r="40" spans="1:4" ht="15">
      <c r="A40" s="48" t="s">
        <v>772</v>
      </c>
      <c r="B40" s="49" t="s">
        <v>991</v>
      </c>
      <c r="C40" s="39">
        <v>0.0778449338855533</v>
      </c>
      <c r="D40" s="50">
        <v>0.07803674951215736</v>
      </c>
    </row>
    <row r="41" spans="1:4" ht="15">
      <c r="A41" s="48" t="s">
        <v>773</v>
      </c>
      <c r="B41" s="49" t="s">
        <v>355</v>
      </c>
      <c r="C41" s="39">
        <v>0.06757977916349663</v>
      </c>
      <c r="D41" s="50">
        <v>0.06740291443640804</v>
      </c>
    </row>
    <row r="42" spans="1:4" ht="15">
      <c r="A42" s="48" t="s">
        <v>774</v>
      </c>
      <c r="B42" s="49" t="s">
        <v>978</v>
      </c>
      <c r="C42" s="39">
        <v>0.1797227746589266</v>
      </c>
      <c r="D42" s="50">
        <v>0.18060090385125535</v>
      </c>
    </row>
    <row r="43" spans="1:4" ht="15">
      <c r="A43" s="48" t="s">
        <v>775</v>
      </c>
      <c r="B43" s="49" t="s">
        <v>233</v>
      </c>
      <c r="C43" s="39">
        <v>0.06590872910010692</v>
      </c>
      <c r="D43" s="50">
        <v>0.0657689164552561</v>
      </c>
    </row>
    <row r="44" spans="1:4" ht="15">
      <c r="A44" s="48" t="s">
        <v>776</v>
      </c>
      <c r="B44" s="49" t="s">
        <v>980</v>
      </c>
      <c r="C44" s="39">
        <v>0.0952904595463793</v>
      </c>
      <c r="D44" s="50">
        <v>0.09523025472148551</v>
      </c>
    </row>
    <row r="45" spans="1:4" ht="15">
      <c r="A45" s="48" t="s">
        <v>777</v>
      </c>
      <c r="B45" s="49" t="s">
        <v>387</v>
      </c>
      <c r="C45" s="39">
        <v>0.11376644322609042</v>
      </c>
      <c r="D45" s="50">
        <v>0.11340619688387568</v>
      </c>
    </row>
    <row r="46" spans="1:4" ht="15">
      <c r="A46" s="48" t="s">
        <v>778</v>
      </c>
      <c r="B46" s="49" t="s">
        <v>973</v>
      </c>
      <c r="C46" s="39">
        <v>0.1194990617368615</v>
      </c>
      <c r="D46" s="50">
        <v>0.1193850109376659</v>
      </c>
    </row>
    <row r="47" spans="1:4" ht="15">
      <c r="A47" s="48" t="s">
        <v>779</v>
      </c>
      <c r="B47" s="49" t="s">
        <v>981</v>
      </c>
      <c r="C47" s="39">
        <v>0.06108483233260939</v>
      </c>
      <c r="D47" s="50">
        <v>0.060898891108947584</v>
      </c>
    </row>
    <row r="48" spans="1:4" ht="15">
      <c r="A48" s="48" t="s">
        <v>780</v>
      </c>
      <c r="B48" s="49" t="s">
        <v>395</v>
      </c>
      <c r="C48" s="39">
        <v>0.14651450195581847</v>
      </c>
      <c r="D48" s="50">
        <v>0.1479607217609887</v>
      </c>
    </row>
    <row r="49" spans="1:4" ht="15">
      <c r="A49" s="48" t="s">
        <v>781</v>
      </c>
      <c r="B49" s="49" t="s">
        <v>982</v>
      </c>
      <c r="C49" s="39">
        <v>0.08412263667337966</v>
      </c>
      <c r="D49" s="50">
        <v>0.08390192164352742</v>
      </c>
    </row>
    <row r="50" spans="1:4" ht="15">
      <c r="A50" s="48" t="s">
        <v>782</v>
      </c>
      <c r="B50" s="49" t="s">
        <v>273</v>
      </c>
      <c r="C50" s="39">
        <v>0.10739379708171473</v>
      </c>
      <c r="D50" s="50">
        <v>0.1069749433094739</v>
      </c>
    </row>
    <row r="51" spans="1:4" ht="15">
      <c r="A51" s="48" t="s">
        <v>783</v>
      </c>
      <c r="B51" s="49" t="s">
        <v>175</v>
      </c>
      <c r="C51" s="39">
        <v>0.1918625881913367</v>
      </c>
      <c r="D51" s="50">
        <v>0.1918677087441531</v>
      </c>
    </row>
    <row r="52" spans="1:4" ht="15">
      <c r="A52" s="48" t="s">
        <v>784</v>
      </c>
      <c r="B52" s="49" t="s">
        <v>941</v>
      </c>
      <c r="C52" s="39">
        <v>0.07106466875681468</v>
      </c>
      <c r="D52" s="50">
        <v>0.07093878652500729</v>
      </c>
    </row>
    <row r="53" spans="1:4" ht="15">
      <c r="A53" s="48" t="s">
        <v>785</v>
      </c>
      <c r="B53" s="49" t="s">
        <v>411</v>
      </c>
      <c r="C53" s="39">
        <v>0.15129986702504888</v>
      </c>
      <c r="D53" s="50">
        <v>0.15151553089880326</v>
      </c>
    </row>
    <row r="54" spans="1:4" ht="15">
      <c r="A54" s="48" t="s">
        <v>786</v>
      </c>
      <c r="B54" s="49" t="s">
        <v>946</v>
      </c>
      <c r="C54" s="39">
        <v>0.1576666548848762</v>
      </c>
      <c r="D54" s="50">
        <v>0.15765452513549416</v>
      </c>
    </row>
    <row r="55" spans="1:4" ht="15">
      <c r="A55" s="48" t="s">
        <v>787</v>
      </c>
      <c r="B55" s="49" t="s">
        <v>433</v>
      </c>
      <c r="C55" s="39">
        <v>0.09883433310507603</v>
      </c>
      <c r="D55" s="50">
        <v>0.09873886237091117</v>
      </c>
    </row>
    <row r="56" spans="1:4" ht="15">
      <c r="A56" s="48" t="s">
        <v>788</v>
      </c>
      <c r="B56" s="49" t="s">
        <v>561</v>
      </c>
      <c r="C56" s="39">
        <v>0.1393967230618986</v>
      </c>
      <c r="D56" s="50">
        <v>0.14162142043582004</v>
      </c>
    </row>
    <row r="57" spans="1:4" ht="15">
      <c r="A57" s="48" t="s">
        <v>789</v>
      </c>
      <c r="B57" s="49" t="s">
        <v>615</v>
      </c>
      <c r="C57" s="39">
        <v>0.14781728350377932</v>
      </c>
      <c r="D57" s="50">
        <v>0.1474504434392132</v>
      </c>
    </row>
    <row r="58" spans="1:4" ht="15">
      <c r="A58" s="48" t="s">
        <v>790</v>
      </c>
      <c r="B58" s="49" t="s">
        <v>453</v>
      </c>
      <c r="C58" s="39">
        <v>0.08750879630035899</v>
      </c>
      <c r="D58" s="50">
        <v>0.08791149522495972</v>
      </c>
    </row>
    <row r="59" spans="1:4" ht="15">
      <c r="A59" s="48" t="s">
        <v>791</v>
      </c>
      <c r="B59" s="49" t="s">
        <v>984</v>
      </c>
      <c r="C59" s="39">
        <v>0.08007197027068114</v>
      </c>
      <c r="D59" s="50">
        <v>0.07987520744054788</v>
      </c>
    </row>
    <row r="60" spans="1:4" ht="15">
      <c r="A60" s="48" t="s">
        <v>792</v>
      </c>
      <c r="B60" s="49" t="s">
        <v>975</v>
      </c>
      <c r="C60" s="39">
        <v>0.09091372393422072</v>
      </c>
      <c r="D60" s="50">
        <v>0.09068472755538838</v>
      </c>
    </row>
    <row r="61" spans="1:4" ht="15">
      <c r="A61" s="48" t="s">
        <v>793</v>
      </c>
      <c r="B61" s="49" t="s">
        <v>67</v>
      </c>
      <c r="C61" s="39">
        <v>0.10019853075850693</v>
      </c>
      <c r="D61" s="50">
        <v>0.10002176644328964</v>
      </c>
    </row>
    <row r="62" spans="1:4" ht="15">
      <c r="A62" s="48" t="s">
        <v>794</v>
      </c>
      <c r="B62" s="49" t="s">
        <v>467</v>
      </c>
      <c r="C62" s="39">
        <v>0.07179632379915285</v>
      </c>
      <c r="D62" s="50">
        <v>0.0717883403493704</v>
      </c>
    </row>
    <row r="63" spans="1:4" ht="15">
      <c r="A63" s="48" t="s">
        <v>795</v>
      </c>
      <c r="B63" s="49" t="s">
        <v>943</v>
      </c>
      <c r="C63" s="39">
        <v>0.26867659968932356</v>
      </c>
      <c r="D63" s="50">
        <v>0.23008971490814045</v>
      </c>
    </row>
    <row r="64" spans="1:4" ht="15">
      <c r="A64" s="48" t="s">
        <v>796</v>
      </c>
      <c r="B64" s="49" t="s">
        <v>999</v>
      </c>
      <c r="C64" s="39">
        <v>0.06938775876368607</v>
      </c>
      <c r="D64" s="50">
        <v>0.0698620341103996</v>
      </c>
    </row>
    <row r="65" spans="1:4" ht="15">
      <c r="A65" s="48" t="s">
        <v>797</v>
      </c>
      <c r="B65" s="49" t="s">
        <v>939</v>
      </c>
      <c r="C65" s="39">
        <v>0.10315700100017719</v>
      </c>
      <c r="D65" s="50">
        <v>0.1029616555165905</v>
      </c>
    </row>
    <row r="66" spans="1:4" ht="15">
      <c r="A66" s="48" t="s">
        <v>798</v>
      </c>
      <c r="B66" s="49" t="s">
        <v>567</v>
      </c>
      <c r="C66" s="39">
        <v>0.07690677668790628</v>
      </c>
      <c r="D66" s="50">
        <v>0.07671877575882745</v>
      </c>
    </row>
    <row r="67" spans="1:4" ht="15">
      <c r="A67" s="48" t="s">
        <v>799</v>
      </c>
      <c r="B67" s="49" t="s">
        <v>475</v>
      </c>
      <c r="C67" s="39">
        <v>0.09384903338803535</v>
      </c>
      <c r="D67" s="50">
        <v>0.09363791805878874</v>
      </c>
    </row>
    <row r="68" spans="1:4" ht="15">
      <c r="A68" s="48" t="s">
        <v>800</v>
      </c>
      <c r="B68" s="49" t="s">
        <v>989</v>
      </c>
      <c r="C68" s="39">
        <v>0.07360775663135544</v>
      </c>
      <c r="D68" s="50">
        <v>0.07346965443483017</v>
      </c>
    </row>
    <row r="69" spans="1:4" ht="15">
      <c r="A69" s="48" t="s">
        <v>801</v>
      </c>
      <c r="B69" s="49" t="s">
        <v>485</v>
      </c>
      <c r="C69" s="39">
        <v>0.07510230861139112</v>
      </c>
      <c r="D69" s="50">
        <v>0.07493420477347384</v>
      </c>
    </row>
    <row r="70" spans="1:4" ht="15">
      <c r="A70" s="48" t="s">
        <v>802</v>
      </c>
      <c r="B70" s="49" t="s">
        <v>493</v>
      </c>
      <c r="C70" s="39">
        <v>0.24796262271446398</v>
      </c>
      <c r="D70" s="50">
        <v>0.24798550086349933</v>
      </c>
    </row>
    <row r="71" spans="1:4" ht="15">
      <c r="A71" s="48" t="s">
        <v>803</v>
      </c>
      <c r="B71" s="49" t="s">
        <v>990</v>
      </c>
      <c r="C71" s="39">
        <v>0.06791204601849107</v>
      </c>
      <c r="D71" s="50">
        <v>0.06764525297368243</v>
      </c>
    </row>
    <row r="72" spans="1:4" ht="15">
      <c r="A72" s="48" t="s">
        <v>804</v>
      </c>
      <c r="B72" s="49" t="s">
        <v>993</v>
      </c>
      <c r="C72" s="39">
        <v>0.13444737654109734</v>
      </c>
      <c r="D72" s="50">
        <v>0.1347662876475824</v>
      </c>
    </row>
    <row r="73" spans="1:4" ht="15">
      <c r="A73" s="48" t="s">
        <v>805</v>
      </c>
      <c r="B73" s="49" t="s">
        <v>79</v>
      </c>
      <c r="C73" s="39">
        <v>0.08114823985914286</v>
      </c>
      <c r="D73" s="50">
        <v>0.0810455963004992</v>
      </c>
    </row>
    <row r="74" spans="1:4" ht="15">
      <c r="A74" s="48" t="s">
        <v>806</v>
      </c>
      <c r="B74" s="49" t="s">
        <v>537</v>
      </c>
      <c r="C74" s="39">
        <v>0.05885228285656742</v>
      </c>
      <c r="D74" s="50">
        <v>0.05866606315295319</v>
      </c>
    </row>
    <row r="75" spans="1:4" ht="15">
      <c r="A75" s="48" t="s">
        <v>807</v>
      </c>
      <c r="B75" s="49" t="s">
        <v>997</v>
      </c>
      <c r="C75" s="39">
        <v>0.07553543201903422</v>
      </c>
      <c r="D75" s="50">
        <v>0.07545571116359082</v>
      </c>
    </row>
    <row r="76" spans="1:4" ht="15">
      <c r="A76" s="48" t="s">
        <v>808</v>
      </c>
      <c r="B76" s="49" t="s">
        <v>955</v>
      </c>
      <c r="C76" s="39">
        <v>0.26867659968932356</v>
      </c>
      <c r="D76" s="50">
        <v>0.30815999963877994</v>
      </c>
    </row>
    <row r="77" spans="1:4" ht="15">
      <c r="A77" s="48" t="s">
        <v>809</v>
      </c>
      <c r="B77" s="49" t="s">
        <v>549</v>
      </c>
      <c r="C77" s="39">
        <v>0.19078084871445788</v>
      </c>
      <c r="D77" s="50">
        <v>0.1912318321525155</v>
      </c>
    </row>
    <row r="78" spans="1:4" ht="15">
      <c r="A78" s="48" t="s">
        <v>810</v>
      </c>
      <c r="B78" s="49" t="s">
        <v>47</v>
      </c>
      <c r="C78" s="39">
        <v>0.061862626798837334</v>
      </c>
      <c r="D78" s="50">
        <v>0.06187648463260534</v>
      </c>
    </row>
    <row r="79" spans="1:4" ht="15">
      <c r="A79" s="48" t="s">
        <v>811</v>
      </c>
      <c r="B79" s="49" t="s">
        <v>942</v>
      </c>
      <c r="C79" s="39">
        <v>0.26867659968932356</v>
      </c>
      <c r="D79" s="50">
        <v>0.23009541966349514</v>
      </c>
    </row>
    <row r="80" spans="1:4" ht="15">
      <c r="A80" s="48" t="s">
        <v>812</v>
      </c>
      <c r="B80" s="49" t="s">
        <v>944</v>
      </c>
      <c r="C80" s="39">
        <v>0.26867659968932356</v>
      </c>
      <c r="D80" s="50">
        <v>0.23021149667162116</v>
      </c>
    </row>
    <row r="81" spans="1:4" ht="15">
      <c r="A81" s="48" t="s">
        <v>813</v>
      </c>
      <c r="B81" s="49" t="s">
        <v>187</v>
      </c>
      <c r="C81" s="39">
        <v>0.06647704033632827</v>
      </c>
      <c r="D81" s="50">
        <v>0.06637555550499413</v>
      </c>
    </row>
    <row r="82" spans="1:4" ht="15">
      <c r="A82" s="48" t="s">
        <v>814</v>
      </c>
      <c r="B82" s="49" t="s">
        <v>189</v>
      </c>
      <c r="C82" s="39">
        <v>0.17704048941690068</v>
      </c>
      <c r="D82" s="50">
        <v>0.1780851904472872</v>
      </c>
    </row>
    <row r="83" spans="1:4" ht="15">
      <c r="A83" s="48" t="s">
        <v>815</v>
      </c>
      <c r="B83" s="49" t="s">
        <v>181</v>
      </c>
      <c r="C83" s="39">
        <v>0.10248873365167768</v>
      </c>
      <c r="D83" s="50">
        <v>0.10222249620645134</v>
      </c>
    </row>
    <row r="84" spans="1:4" ht="15">
      <c r="A84" s="48" t="s">
        <v>816</v>
      </c>
      <c r="B84" s="49" t="s">
        <v>585</v>
      </c>
      <c r="C84" s="39">
        <v>0.17013368222974246</v>
      </c>
      <c r="D84" s="50">
        <v>0.17381108249494362</v>
      </c>
    </row>
    <row r="85" spans="1:4" ht="15">
      <c r="A85" s="48" t="s">
        <v>817</v>
      </c>
      <c r="B85" s="49" t="s">
        <v>435</v>
      </c>
      <c r="C85" s="39">
        <v>0.20437167142742518</v>
      </c>
      <c r="D85" s="50">
        <v>0.20645917282735432</v>
      </c>
    </row>
    <row r="86" spans="1:4" ht="15">
      <c r="A86" s="48" t="s">
        <v>818</v>
      </c>
      <c r="B86" s="49" t="s">
        <v>43</v>
      </c>
      <c r="C86" s="39">
        <v>0.16939132023136935</v>
      </c>
      <c r="D86" s="50">
        <v>0.16898435533337244</v>
      </c>
    </row>
    <row r="87" spans="1:4" ht="15">
      <c r="A87" s="48" t="s">
        <v>819</v>
      </c>
      <c r="B87" s="49" t="s">
        <v>601</v>
      </c>
      <c r="C87" s="39">
        <v>0.08920358268068813</v>
      </c>
      <c r="D87" s="50">
        <v>0.08899115537041905</v>
      </c>
    </row>
    <row r="88" spans="1:4" ht="15">
      <c r="A88" s="48" t="s">
        <v>820</v>
      </c>
      <c r="B88" s="49" t="s">
        <v>607</v>
      </c>
      <c r="C88" s="39">
        <v>0.3355760212542168</v>
      </c>
      <c r="D88" s="50">
        <v>0.3344764683904573</v>
      </c>
    </row>
    <row r="89" spans="1:4" ht="15">
      <c r="A89" s="48" t="s">
        <v>821</v>
      </c>
      <c r="B89" s="49" t="s">
        <v>291</v>
      </c>
      <c r="C89" s="39">
        <v>0.08426366288321332</v>
      </c>
      <c r="D89" s="50">
        <v>0.0840625018549202</v>
      </c>
    </row>
    <row r="90" spans="1:4" ht="15">
      <c r="A90" s="48" t="s">
        <v>822</v>
      </c>
      <c r="B90" s="49" t="s">
        <v>1001</v>
      </c>
      <c r="C90" s="39">
        <v>0.06440595848858331</v>
      </c>
      <c r="D90" s="50">
        <v>0.06412771575141957</v>
      </c>
    </row>
    <row r="91" spans="1:4" ht="15">
      <c r="A91" s="48" t="s">
        <v>823</v>
      </c>
      <c r="B91" s="49" t="s">
        <v>603</v>
      </c>
      <c r="C91" s="39">
        <v>0.234652007643586</v>
      </c>
      <c r="D91" s="50">
        <v>0.23543316769911146</v>
      </c>
    </row>
    <row r="92" spans="1:4" ht="15">
      <c r="A92" s="48" t="s">
        <v>824</v>
      </c>
      <c r="B92" s="49" t="s">
        <v>627</v>
      </c>
      <c r="C92" s="39">
        <v>0.018650633455614008</v>
      </c>
      <c r="D92" s="50">
        <v>0.018662313435484273</v>
      </c>
    </row>
    <row r="93" spans="1:4" ht="15">
      <c r="A93" s="48" t="s">
        <v>825</v>
      </c>
      <c r="B93" s="49" t="s">
        <v>643</v>
      </c>
      <c r="C93" s="39">
        <v>0.07138526811686949</v>
      </c>
      <c r="D93" s="50">
        <v>0.07132535861238516</v>
      </c>
    </row>
    <row r="94" spans="1:4" ht="15">
      <c r="A94" s="48" t="s">
        <v>826</v>
      </c>
      <c r="B94" s="49" t="s">
        <v>635</v>
      </c>
      <c r="C94" s="39">
        <v>0.12351627353170329</v>
      </c>
      <c r="D94" s="50">
        <v>0.12315719608490391</v>
      </c>
    </row>
    <row r="95" spans="1:4" ht="15">
      <c r="A95" s="48" t="s">
        <v>827</v>
      </c>
      <c r="B95" s="49" t="s">
        <v>948</v>
      </c>
      <c r="C95" s="39">
        <v>0.11879447028232917</v>
      </c>
      <c r="D95" s="50">
        <v>0.11898779558464742</v>
      </c>
    </row>
    <row r="96" spans="1:4" ht="15">
      <c r="A96" s="48" t="s">
        <v>828</v>
      </c>
      <c r="B96" s="49" t="s">
        <v>633</v>
      </c>
      <c r="C96" s="39">
        <v>0.06241523810960889</v>
      </c>
      <c r="D96" s="50">
        <v>0.06246422443317107</v>
      </c>
    </row>
    <row r="97" spans="1:4" ht="15">
      <c r="A97" s="48" t="s">
        <v>829</v>
      </c>
      <c r="B97" s="49" t="s">
        <v>969</v>
      </c>
      <c r="C97" s="39">
        <v>0.060945072664387895</v>
      </c>
      <c r="D97" s="50">
        <v>0.061070204247456045</v>
      </c>
    </row>
    <row r="98" spans="1:4" ht="15">
      <c r="A98" s="48" t="s">
        <v>830</v>
      </c>
      <c r="B98" s="49" t="s">
        <v>651</v>
      </c>
      <c r="C98" s="39">
        <v>0.15626644409273455</v>
      </c>
      <c r="D98" s="50">
        <v>0.15722806714946658</v>
      </c>
    </row>
    <row r="99" spans="1:4" ht="15">
      <c r="A99" s="48" t="s">
        <v>831</v>
      </c>
      <c r="B99" s="49" t="s">
        <v>1004</v>
      </c>
      <c r="C99" s="39">
        <v>0.06538873863744782</v>
      </c>
      <c r="D99" s="50">
        <v>0.06530384612464721</v>
      </c>
    </row>
    <row r="100" spans="1:4" ht="15">
      <c r="A100" s="48" t="s">
        <v>832</v>
      </c>
      <c r="B100" s="49" t="s">
        <v>1003</v>
      </c>
      <c r="C100" s="39">
        <v>0.06155956253542355</v>
      </c>
      <c r="D100" s="50">
        <v>0.06177530864118369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18" t="str">
        <f>"GROUPEMENT DES BAX EN VIGUEUR LE "&amp;'OPTIONS - INTERVALLES DE MARGE'!A1</f>
        <v>GROUPEMENT DES BAX EN VIGUEUR LE 11 NOVEMBRE 2022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35</v>
      </c>
      <c r="C3" s="132" t="s">
        <v>5</v>
      </c>
      <c r="D3" s="13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4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7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7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29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29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7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29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29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18" t="str">
        <f>"IMPUTATIONS POUR POSITION MIXTE INTRA-MARCHANDISE - 'BUTTERFLY' TRIMESTRIEL EN VIGUEUR LE "&amp;'OPTIONS - INTERVALLES DE MARGE'!A1</f>
        <v>IMPUTATIONS POUR POSITION MIXTE INTRA-MARCHANDISE - 'BUTTERFLY' TRIMESTRIEL EN VIGUEUR LE 11 NOVEMBRE 2022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7</v>
      </c>
      <c r="C19" s="132" t="s">
        <v>8</v>
      </c>
      <c r="D19" s="13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845</v>
      </c>
      <c r="C21" s="12">
        <v>153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846</v>
      </c>
      <c r="C22" s="13">
        <v>43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847</v>
      </c>
      <c r="C23" s="13">
        <v>202</v>
      </c>
      <c r="D23" s="13">
        <v>199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848</v>
      </c>
      <c r="C24" s="13">
        <v>284</v>
      </c>
      <c r="D24" s="13">
        <v>280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849</v>
      </c>
      <c r="C25" s="13">
        <v>408</v>
      </c>
      <c r="D25" s="13">
        <v>406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850</v>
      </c>
      <c r="C26" s="13">
        <v>408</v>
      </c>
      <c r="D26" s="13">
        <v>407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851</v>
      </c>
      <c r="C27" s="13">
        <v>368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852</v>
      </c>
      <c r="C28" s="13">
        <v>364</v>
      </c>
      <c r="D28" s="13">
        <v>363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853</v>
      </c>
      <c r="C29" s="13">
        <v>393</v>
      </c>
      <c r="D29" s="13">
        <v>392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854</v>
      </c>
      <c r="C30" s="14">
        <v>391</v>
      </c>
      <c r="D30" s="14">
        <v>390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18" t="str">
        <f>"IMPUTATIONS POUR POSITION MIXTE INTRA-MARCHANDISE - 'BUTTERFLY' SEMESTRIEL EN VIGUEUR LE "&amp;'OPTIONS - INTERVALLES DE MARGE'!A1</f>
        <v>IMPUTATIONS POUR POSITION MIXTE INTRA-MARCHANDISE - 'BUTTERFLY' SEMESTRIEL EN VIGUEUR LE 11 NOVEMBRE 2022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7</v>
      </c>
      <c r="C33" s="122" t="s">
        <v>8</v>
      </c>
      <c r="D33" s="122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6" t="s">
        <v>855</v>
      </c>
      <c r="C35" s="19">
        <v>482</v>
      </c>
      <c r="D35" s="19">
        <v>482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6" t="s">
        <v>856</v>
      </c>
      <c r="C36" s="19">
        <v>296</v>
      </c>
      <c r="D36" s="19">
        <v>296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6" t="s">
        <v>857</v>
      </c>
      <c r="C37" s="19">
        <v>266</v>
      </c>
      <c r="D37" s="19">
        <v>260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6" t="s">
        <v>858</v>
      </c>
      <c r="C38" s="19">
        <v>278</v>
      </c>
      <c r="D38" s="19">
        <v>273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6" t="s">
        <v>859</v>
      </c>
      <c r="C39" s="19">
        <v>286</v>
      </c>
      <c r="D39" s="19">
        <v>283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6" t="s">
        <v>860</v>
      </c>
      <c r="C40" s="19">
        <v>320</v>
      </c>
      <c r="D40" s="19">
        <v>318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6" t="s">
        <v>861</v>
      </c>
      <c r="C41" s="19">
        <v>347</v>
      </c>
      <c r="D41" s="19">
        <v>346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862</v>
      </c>
      <c r="C42" s="20">
        <v>362</v>
      </c>
      <c r="D42" s="20">
        <v>361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18" t="str">
        <f>"IMPUTATIONS POUR POSITION MIXTE INTRA-MARCHANDISE - 'BUTTERFLY' NEUF-MOIS EN VIGUEUR LE "&amp;'OPTIONS - INTERVALLES DE MARGE'!A1</f>
        <v>IMPUTATIONS POUR POSITION MIXTE INTRA-MARCHANDISE - 'BUTTERFLY' NEUF-MOIS EN VIGUEUR LE 11 NOVEMBRE 2022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7</v>
      </c>
      <c r="C45" s="122" t="s">
        <v>8</v>
      </c>
      <c r="D45" s="122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6" t="s">
        <v>863</v>
      </c>
      <c r="C47" s="19">
        <v>679</v>
      </c>
      <c r="D47" s="19">
        <v>678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6" t="s">
        <v>864</v>
      </c>
      <c r="C48" s="19">
        <v>340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6" t="s">
        <v>865</v>
      </c>
      <c r="C49" s="19">
        <v>393</v>
      </c>
      <c r="D49" s="19">
        <v>389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6" t="s">
        <v>866</v>
      </c>
      <c r="C50" s="19">
        <v>292</v>
      </c>
      <c r="D50" s="19">
        <v>292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6" t="s">
        <v>867</v>
      </c>
      <c r="C51" s="19">
        <v>303</v>
      </c>
      <c r="D51" s="19">
        <v>304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868</v>
      </c>
      <c r="C52" s="20">
        <v>310</v>
      </c>
      <c r="D52" s="20">
        <v>310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18" t="str">
        <f>"IMPUTATIONS POUR POSITION MIXTE INTRA-MARCHANDISE - 'BUTTERFLY' ANNUEL EN VIGUEUR LE "&amp;'OPTIONS - INTERVALLES DE MARGE'!A1</f>
        <v>IMPUTATIONS POUR POSITION MIXTE INTRA-MARCHANDISE - 'BUTTERFLY' ANNUEL EN VIGUEUR LE 11 NOVEMBRE 2022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7</v>
      </c>
      <c r="C55" s="122" t="s">
        <v>8</v>
      </c>
      <c r="D55" s="122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6" t="s">
        <v>869</v>
      </c>
      <c r="C57" s="19">
        <v>641</v>
      </c>
      <c r="D57" s="19">
        <v>636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6" t="s">
        <v>870</v>
      </c>
      <c r="C58" s="19">
        <v>435</v>
      </c>
      <c r="D58" s="19">
        <v>431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6" t="s">
        <v>871</v>
      </c>
      <c r="C59" s="19">
        <v>471</v>
      </c>
      <c r="D59" s="19">
        <v>469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872</v>
      </c>
      <c r="C60" s="20">
        <v>334</v>
      </c>
      <c r="D60" s="20">
        <v>333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18" t="str">
        <f>"IMPUTATIONS POUR POSITION MIXTE INTRA-MARCHANDISE - INTERMENSUELLE EN VIGUEUR LE "&amp;'OPTIONS - INTERVALLES DE MARGE'!A1</f>
        <v>IMPUTATIONS POUR POSITION MIXTE INTRA-MARCHANDISE - INTERMENSUELLE EN VIGUEUR LE 11 NOVEMBRE 2022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427</v>
      </c>
      <c r="C65" s="24">
        <v>558</v>
      </c>
      <c r="D65" s="25">
        <v>602</v>
      </c>
      <c r="E65" s="26">
        <v>615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460</v>
      </c>
      <c r="E66" s="30">
        <v>537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18" t="str">
        <f>"GROUPEMENT DES CORRA EN VIGUEUR LE "&amp;'OPTIONS - INTERVALLES DE MARGE'!A1</f>
        <v>GROUPEMENT DES CORRA EN VIGUEUR LE 11 NOVEMBRE 2022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35</v>
      </c>
      <c r="C3" s="132" t="s">
        <v>5</v>
      </c>
      <c r="D3" s="13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4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18" t="str">
        <f>"IMPUTATIONS POUR POSITION MIXTE INTRA-MARCHANDISE - 'BUTTERFLY' TRIMESTRIEL EN VIGUEUR LE "&amp;'OPTIONS - INTERVALLES DE MARGE'!A1</f>
        <v>IMPUTATIONS POUR POSITION MIXTE INTRA-MARCHANDISE - 'BUTTERFLY' TRIMESTRIEL EN VIGUEUR LE 11 NOVEMBRE 2022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7</v>
      </c>
      <c r="C19" s="132" t="s">
        <v>8</v>
      </c>
      <c r="D19" s="13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885</v>
      </c>
      <c r="C21" s="12">
        <v>39</v>
      </c>
      <c r="D21" s="12">
        <v>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886</v>
      </c>
      <c r="C22" s="13">
        <v>73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887</v>
      </c>
      <c r="C23" s="13">
        <v>245</v>
      </c>
      <c r="D23" s="13">
        <v>243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888</v>
      </c>
      <c r="C24" s="13">
        <v>148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889</v>
      </c>
      <c r="C25" s="13">
        <v>361</v>
      </c>
      <c r="D25" s="13">
        <v>359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890</v>
      </c>
      <c r="C26" s="13">
        <v>404</v>
      </c>
      <c r="D26" s="13">
        <v>402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891</v>
      </c>
      <c r="C27" s="13">
        <v>399</v>
      </c>
      <c r="D27" s="13">
        <v>400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892</v>
      </c>
      <c r="C28" s="13">
        <v>398</v>
      </c>
      <c r="D28" s="13">
        <v>400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893</v>
      </c>
      <c r="C29" s="13">
        <v>404</v>
      </c>
      <c r="D29" s="13">
        <v>404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894</v>
      </c>
      <c r="C30" s="14">
        <v>405</v>
      </c>
      <c r="D30" s="14">
        <v>404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18" t="str">
        <f>"IMPUTATIONS POUR POSITION MIXTE INTRA-MARCHANDISE - 'BUTTERFLY' SEMESTRIEL EN VIGUEUR LE "&amp;'OPTIONS - INTERVALLES DE MARGE'!A1</f>
        <v>IMPUTATIONS POUR POSITION MIXTE INTRA-MARCHANDISE - 'BUTTERFLY' SEMESTRIEL EN VIGUEUR LE 11 NOVEMBRE 2022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7</v>
      </c>
      <c r="C33" s="122" t="s">
        <v>8</v>
      </c>
      <c r="D33" s="122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895</v>
      </c>
      <c r="C35" s="19">
        <v>544</v>
      </c>
      <c r="D35" s="19">
        <v>542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896</v>
      </c>
      <c r="C36" s="19">
        <v>434</v>
      </c>
      <c r="D36" s="19">
        <v>432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897</v>
      </c>
      <c r="C37" s="19">
        <v>353</v>
      </c>
      <c r="D37" s="19">
        <v>351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898</v>
      </c>
      <c r="C38" s="19">
        <v>188</v>
      </c>
      <c r="D38" s="19">
        <v>186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899</v>
      </c>
      <c r="C39" s="19">
        <v>341</v>
      </c>
      <c r="D39" s="19">
        <v>337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900</v>
      </c>
      <c r="C40" s="19">
        <v>324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901</v>
      </c>
      <c r="C41" s="19">
        <v>352</v>
      </c>
      <c r="D41" s="19">
        <v>351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902</v>
      </c>
      <c r="C42" s="20">
        <v>376</v>
      </c>
      <c r="D42" s="20">
        <v>376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18" t="str">
        <f>"IMPUTATIONS POUR POSITION MIXTE INTRA-MARCHANDISE - 'BUTTERFLY' NEUF-MOIS EN VIGUEUR LE "&amp;'OPTIONS - INTERVALLES DE MARGE'!A1</f>
        <v>IMPUTATIONS POUR POSITION MIXTE INTRA-MARCHANDISE - 'BUTTERFLY' NEUF-MOIS EN VIGUEUR LE 11 NOVEMBRE 2022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7</v>
      </c>
      <c r="C45" s="122" t="s">
        <v>8</v>
      </c>
      <c r="D45" s="122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903</v>
      </c>
      <c r="C47" s="19">
        <v>744</v>
      </c>
      <c r="D47" s="19">
        <v>741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904</v>
      </c>
      <c r="C48" s="19">
        <v>259</v>
      </c>
      <c r="D48" s="19">
        <v>256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905</v>
      </c>
      <c r="C49" s="19">
        <v>481</v>
      </c>
      <c r="D49" s="19">
        <v>481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906</v>
      </c>
      <c r="C50" s="19">
        <v>312</v>
      </c>
      <c r="D50" s="19">
        <v>314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907</v>
      </c>
      <c r="C51" s="19">
        <v>366</v>
      </c>
      <c r="D51" s="19">
        <v>367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908</v>
      </c>
      <c r="C52" s="20">
        <v>339</v>
      </c>
      <c r="D52" s="20">
        <v>347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18" t="str">
        <f>"IMPUTATIONS POUR POSITION MIXTE INTRA-MARCHANDISE - 'BUTTERFLY' ANNUEL EN VIGUEUR LE "&amp;'OPTIONS - INTERVALLES DE MARGE'!A1</f>
        <v>IMPUTATIONS POUR POSITION MIXTE INTRA-MARCHANDISE - 'BUTTERFLY' ANNUEL EN VIGUEUR LE 11 NOVEMBRE 2022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7</v>
      </c>
      <c r="C55" s="122" t="s">
        <v>8</v>
      </c>
      <c r="D55" s="122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909</v>
      </c>
      <c r="C57" s="19">
        <v>533</v>
      </c>
      <c r="D57" s="19">
        <v>532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910</v>
      </c>
      <c r="C58" s="19">
        <v>360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911</v>
      </c>
      <c r="C59" s="19">
        <v>594</v>
      </c>
      <c r="D59" s="19">
        <v>593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912</v>
      </c>
      <c r="C60" s="20">
        <v>369</v>
      </c>
      <c r="D60" s="20">
        <v>369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18" t="str">
        <f>"IMPUTATIONS POUR POSITION MIXTE INTRA-MARCHANDISE - INTERMENSUELLE EN VIGUEUR LE "&amp;'OPTIONS - INTERVALLES DE MARGE'!A1</f>
        <v>IMPUTATIONS POUR POSITION MIXTE INTRA-MARCHANDISE - INTERMENSUELLE EN VIGUEUR LE 11 NOVEMBRE 2022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433</v>
      </c>
      <c r="C65" s="24">
        <v>548</v>
      </c>
      <c r="D65" s="25">
        <v>551</v>
      </c>
      <c r="E65" s="26">
        <v>552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414</v>
      </c>
      <c r="D66" s="29">
        <v>570</v>
      </c>
      <c r="E66" s="30">
        <v>618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327</v>
      </c>
      <c r="E67" s="30">
        <v>458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18" t="str">
        <f>"GROUPEMENT DES SDV EN VIGUEUR LE "&amp;'OPTIONS - INTERVALLES DE MARGE'!A1</f>
        <v>GROUPEMENT DES SDV EN VIGUEUR LE 11 NOVEMBRE 2022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36</v>
      </c>
      <c r="C3" s="132" t="s">
        <v>4</v>
      </c>
      <c r="D3" s="13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914</v>
      </c>
      <c r="D6" s="92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29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8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18" t="str">
        <f>"IMPUTATIONS POUR POSITION MIXTE INTRA-MARCHANDISE - INTERMENSUELLE EN VIGUEUR LE "&amp;'OPTIONS - INTERVALLES DE MARGE'!A1</f>
        <v>IMPUTATIONS POUR POSITION MIXTE INTRA-MARCHANDISE - INTERMENSUELLE EN VIGUEUR LE 11 NOVEMBRE 2022</v>
      </c>
      <c r="B11" s="119"/>
      <c r="C11" s="119"/>
      <c r="D11" s="119"/>
      <c r="E11" s="119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0" t="s">
        <v>0</v>
      </c>
      <c r="B12" s="124">
        <v>1</v>
      </c>
      <c r="C12" s="124">
        <v>2</v>
      </c>
      <c r="D12" s="122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1"/>
      <c r="B13" s="125"/>
      <c r="C13" s="125">
        <v>2</v>
      </c>
      <c r="D13" s="126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110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18" t="str">
        <f>"GROUPEMENT DES SXF EN VIGUEUR LE "&amp;'OPTIONS - INTERVALLES DE MARGE'!A1</f>
        <v>GROUPEMENT DES SXF EN VIGUEUR LE 11 NOVEMBRE 2022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36</v>
      </c>
      <c r="C3" s="132" t="s">
        <v>4</v>
      </c>
      <c r="D3" s="13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8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7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8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18" t="str">
        <f>"IMPUTATIONS POUR POSITION MIXTE INTRA-MARCHANDISE - INTERMENSUELLE EN VIGUEUR LE "&amp;'OPTIONS - INTERVALLES DE MARGE'!A1</f>
        <v>IMPUTATIONS POUR POSITION MIXTE INTRA-MARCHANDISE - INTERMENSUELLE EN VIGUEUR LE 11 NOVEMBRE 2022</v>
      </c>
      <c r="B14" s="119"/>
      <c r="C14" s="119"/>
      <c r="D14" s="119"/>
      <c r="E14" s="11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0" t="s">
        <v>0</v>
      </c>
      <c r="B15" s="139">
        <v>1</v>
      </c>
      <c r="C15" s="139">
        <v>2</v>
      </c>
      <c r="D15" s="132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1"/>
      <c r="B16" s="140"/>
      <c r="C16" s="140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1702</v>
      </c>
      <c r="D17" s="26">
        <v>3577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990</v>
      </c>
      <c r="D18" s="30">
        <v>3161</v>
      </c>
      <c r="E18" s="3"/>
    </row>
    <row r="19" spans="1:5" ht="15" customHeight="1" thickBot="1">
      <c r="A19" s="32">
        <v>3</v>
      </c>
      <c r="B19" s="33"/>
      <c r="C19" s="34"/>
      <c r="D19" s="36">
        <v>1143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7"/>
      <c r="B1" s="168"/>
      <c r="C1" s="168"/>
      <c r="D1" s="169"/>
    </row>
    <row r="2" spans="1:4" ht="50.1" customHeight="1" thickBot="1">
      <c r="A2" s="142" t="str">
        <f>"IMPUTATIONS POUR POSITION MIXTE INTRA-MARCHANDISES INTERMENSUELLE EN VIGUEUR LE "&amp;'OPTIONS - INTERVALLES DE MARGE'!A1</f>
        <v>IMPUTATIONS POUR POSITION MIXTE INTRA-MARCHANDISES INTERMENSUELLE EN VIGUEUR LE 11 NOVEMBRE 2022</v>
      </c>
      <c r="B2" s="143"/>
      <c r="C2" s="143"/>
      <c r="D2" s="144"/>
    </row>
    <row r="3" spans="1:4" ht="15">
      <c r="A3" s="145" t="s">
        <v>20</v>
      </c>
      <c r="B3" s="147" t="s">
        <v>21</v>
      </c>
      <c r="C3" s="147" t="s">
        <v>22</v>
      </c>
      <c r="D3" s="147" t="s">
        <v>23</v>
      </c>
    </row>
    <row r="4" spans="1:4" ht="24" customHeight="1" thickBot="1">
      <c r="A4" s="146"/>
      <c r="B4" s="148"/>
      <c r="C4" s="148"/>
      <c r="D4" s="148"/>
    </row>
    <row r="5" spans="1:4" ht="15">
      <c r="A5" s="65" t="s">
        <v>686</v>
      </c>
      <c r="B5" s="66" t="s">
        <v>1007</v>
      </c>
      <c r="C5" s="67">
        <v>450</v>
      </c>
      <c r="D5" s="68">
        <v>450</v>
      </c>
    </row>
    <row r="6" spans="1:4" ht="15">
      <c r="A6" s="65" t="s">
        <v>688</v>
      </c>
      <c r="B6" s="66" t="s">
        <v>1008</v>
      </c>
      <c r="C6" s="67">
        <v>450</v>
      </c>
      <c r="D6" s="68">
        <v>450</v>
      </c>
    </row>
    <row r="7" spans="1:4" ht="15">
      <c r="A7" s="65" t="s">
        <v>690</v>
      </c>
      <c r="B7" s="66" t="s">
        <v>1009</v>
      </c>
      <c r="C7" s="67">
        <v>225</v>
      </c>
      <c r="D7" s="68">
        <v>225</v>
      </c>
    </row>
    <row r="8" spans="1:4" ht="15">
      <c r="A8" s="65" t="s">
        <v>697</v>
      </c>
      <c r="B8" s="66" t="s">
        <v>1010</v>
      </c>
      <c r="C8" s="67">
        <v>450</v>
      </c>
      <c r="D8" s="68">
        <v>450</v>
      </c>
    </row>
    <row r="9" spans="1:4" ht="15">
      <c r="A9" s="65" t="s">
        <v>699</v>
      </c>
      <c r="B9" s="66" t="s">
        <v>1011</v>
      </c>
      <c r="C9" s="67">
        <v>200</v>
      </c>
      <c r="D9" s="68">
        <v>200</v>
      </c>
    </row>
    <row r="10" spans="1:4" ht="15">
      <c r="A10" s="63" t="s">
        <v>701</v>
      </c>
      <c r="B10" s="49" t="s">
        <v>1012</v>
      </c>
      <c r="C10" s="67">
        <v>200</v>
      </c>
      <c r="D10" s="68">
        <v>200</v>
      </c>
    </row>
    <row r="11" spans="1:4" ht="15">
      <c r="A11" s="65" t="s">
        <v>707</v>
      </c>
      <c r="B11" s="66" t="s">
        <v>1013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1016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1018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721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723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725</v>
      </c>
      <c r="B19" s="66" t="s">
        <v>1022</v>
      </c>
      <c r="C19" s="67">
        <v>100</v>
      </c>
      <c r="D19" s="68">
        <v>100</v>
      </c>
    </row>
    <row r="20" spans="1:4" ht="15">
      <c r="A20" s="65" t="s">
        <v>727</v>
      </c>
      <c r="B20" s="66" t="s">
        <v>1023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2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11 NOVEMBRE 2022</v>
      </c>
      <c r="B30" s="143"/>
      <c r="C30" s="143"/>
      <c r="D30" s="144"/>
    </row>
    <row r="31" spans="1:4" ht="15" customHeight="1">
      <c r="A31" s="145" t="s">
        <v>20</v>
      </c>
      <c r="B31" s="147" t="s">
        <v>21</v>
      </c>
      <c r="C31" s="147" t="s">
        <v>37</v>
      </c>
      <c r="D31" s="147" t="s">
        <v>38</v>
      </c>
    </row>
    <row r="32" spans="1:4" ht="15.75" thickBot="1">
      <c r="A32" s="146"/>
      <c r="B32" s="148"/>
      <c r="C32" s="148"/>
      <c r="D32" s="148"/>
    </row>
    <row r="33" spans="1:4" ht="15">
      <c r="A33" s="65" t="s">
        <v>737</v>
      </c>
      <c r="B33" s="69" t="s">
        <v>935</v>
      </c>
      <c r="C33" s="67">
        <v>75</v>
      </c>
      <c r="D33" s="68">
        <v>75</v>
      </c>
    </row>
    <row r="34" spans="1:4" ht="15">
      <c r="A34" s="65" t="s">
        <v>738</v>
      </c>
      <c r="B34" s="69" t="s">
        <v>933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932</v>
      </c>
      <c r="C37" s="67">
        <v>75</v>
      </c>
      <c r="D37" s="68">
        <v>75</v>
      </c>
    </row>
    <row r="38" spans="1:4" ht="15">
      <c r="A38" s="65" t="s">
        <v>742</v>
      </c>
      <c r="B38" s="69" t="s">
        <v>938</v>
      </c>
      <c r="C38" s="67">
        <v>75</v>
      </c>
      <c r="D38" s="68">
        <v>75</v>
      </c>
    </row>
    <row r="39" spans="1:4" ht="15">
      <c r="A39" s="65" t="s">
        <v>743</v>
      </c>
      <c r="B39" s="69" t="s">
        <v>940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992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956</v>
      </c>
      <c r="C51" s="67">
        <v>75</v>
      </c>
      <c r="D51" s="68">
        <v>75</v>
      </c>
    </row>
    <row r="52" spans="1:4" ht="15">
      <c r="A52" s="65" t="s">
        <v>756</v>
      </c>
      <c r="B52" s="69" t="s">
        <v>957</v>
      </c>
      <c r="C52" s="67">
        <v>75</v>
      </c>
      <c r="D52" s="68">
        <v>75</v>
      </c>
    </row>
    <row r="53" spans="1:4" ht="15">
      <c r="A53" s="65" t="s">
        <v>757</v>
      </c>
      <c r="B53" s="69" t="s">
        <v>954</v>
      </c>
      <c r="C53" s="67">
        <v>75</v>
      </c>
      <c r="D53" s="68">
        <v>75</v>
      </c>
    </row>
    <row r="54" spans="1:4" ht="15">
      <c r="A54" s="65" t="s">
        <v>758</v>
      </c>
      <c r="B54" s="69" t="s">
        <v>977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959</v>
      </c>
      <c r="C57" s="67">
        <v>75</v>
      </c>
      <c r="D57" s="68">
        <v>75</v>
      </c>
    </row>
    <row r="58" spans="1:4" ht="15">
      <c r="A58" s="65" t="s">
        <v>762</v>
      </c>
      <c r="B58" s="69" t="s">
        <v>972</v>
      </c>
      <c r="C58" s="67">
        <v>75</v>
      </c>
      <c r="D58" s="68">
        <v>75</v>
      </c>
    </row>
    <row r="59" spans="1:4" ht="15">
      <c r="A59" s="65" t="s">
        <v>763</v>
      </c>
      <c r="B59" s="69" t="s">
        <v>960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958</v>
      </c>
      <c r="C61" s="67">
        <v>75</v>
      </c>
      <c r="D61" s="68">
        <v>75</v>
      </c>
    </row>
    <row r="62" spans="1:4" ht="15">
      <c r="A62" s="65" t="s">
        <v>766</v>
      </c>
      <c r="B62" s="69" t="s">
        <v>970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971</v>
      </c>
      <c r="C64" s="67">
        <v>75</v>
      </c>
      <c r="D64" s="68">
        <v>75</v>
      </c>
    </row>
    <row r="65" spans="1:4" ht="15">
      <c r="A65" s="65" t="s">
        <v>769</v>
      </c>
      <c r="B65" s="69" t="s">
        <v>987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991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978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980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973</v>
      </c>
      <c r="C74" s="67">
        <v>75</v>
      </c>
      <c r="D74" s="68">
        <v>75</v>
      </c>
    </row>
    <row r="75" spans="1:4" ht="15">
      <c r="A75" s="65" t="s">
        <v>779</v>
      </c>
      <c r="B75" s="69" t="s">
        <v>981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982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941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946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984</v>
      </c>
      <c r="C87" s="67">
        <v>75</v>
      </c>
      <c r="D87" s="68">
        <v>75</v>
      </c>
    </row>
    <row r="88" spans="1:4" ht="15">
      <c r="A88" s="65" t="s">
        <v>792</v>
      </c>
      <c r="B88" s="69" t="s">
        <v>975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943</v>
      </c>
      <c r="C91" s="67">
        <v>75</v>
      </c>
      <c r="D91" s="68">
        <v>75</v>
      </c>
    </row>
    <row r="92" spans="1:4" ht="15">
      <c r="A92" s="65" t="s">
        <v>796</v>
      </c>
      <c r="B92" s="69" t="s">
        <v>999</v>
      </c>
      <c r="C92" s="67">
        <v>75</v>
      </c>
      <c r="D92" s="68">
        <v>75</v>
      </c>
    </row>
    <row r="93" spans="1:4" ht="15">
      <c r="A93" s="65" t="s">
        <v>797</v>
      </c>
      <c r="B93" s="69" t="s">
        <v>939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989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990</v>
      </c>
      <c r="C99" s="67">
        <v>75</v>
      </c>
      <c r="D99" s="68">
        <v>75</v>
      </c>
    </row>
    <row r="100" spans="1:4" ht="15">
      <c r="A100" s="65" t="s">
        <v>804</v>
      </c>
      <c r="B100" s="69" t="s">
        <v>993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997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955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942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944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1001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948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969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1004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1003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0"/>
      <c r="B1" s="170"/>
      <c r="C1" s="170"/>
    </row>
    <row r="2" spans="1:3" ht="50.1" customHeight="1" thickBot="1">
      <c r="A2" s="171" t="str">
        <f>"IMPUTATIONS POUR POSITION MIXTE INTER-MARCHANDISE EN VIGUEUR LE "&amp;'OPTIONS - INTERVALLES DE MARGE'!A1</f>
        <v>IMPUTATIONS POUR POSITION MIXTE INTER-MARCHANDISE EN VIGUEUR LE 11 NOVEMBRE 2022</v>
      </c>
      <c r="B2" s="172"/>
      <c r="C2" s="173"/>
    </row>
    <row r="3" spans="1:3" ht="15">
      <c r="A3" s="174" t="s">
        <v>32</v>
      </c>
      <c r="B3" s="176" t="s">
        <v>33</v>
      </c>
      <c r="C3" s="178" t="s">
        <v>34</v>
      </c>
    </row>
    <row r="4" spans="1:3" ht="15.75" thickBot="1">
      <c r="A4" s="175"/>
      <c r="B4" s="177"/>
      <c r="C4" s="179"/>
    </row>
    <row r="5" spans="1:3" ht="15">
      <c r="A5" s="82" t="s">
        <v>926</v>
      </c>
      <c r="B5" s="76">
        <v>0.21</v>
      </c>
      <c r="C5" s="77">
        <v>0.21</v>
      </c>
    </row>
    <row r="6" spans="1:3" ht="15">
      <c r="A6" s="82" t="s">
        <v>927</v>
      </c>
      <c r="B6" s="76">
        <v>0.9</v>
      </c>
      <c r="C6" s="77">
        <v>0.9</v>
      </c>
    </row>
    <row r="7" spans="1:3" ht="15">
      <c r="A7" s="82" t="s">
        <v>928</v>
      </c>
      <c r="B7" s="76">
        <v>1</v>
      </c>
      <c r="C7" s="77">
        <v>1</v>
      </c>
    </row>
    <row r="8" spans="1:3" ht="15">
      <c r="A8" s="82" t="s">
        <v>929</v>
      </c>
      <c r="B8" s="76">
        <v>0.9</v>
      </c>
      <c r="C8" s="77">
        <v>0.9</v>
      </c>
    </row>
    <row r="9" spans="1:3" ht="15">
      <c r="A9" s="82" t="s">
        <v>930</v>
      </c>
      <c r="B9" s="76">
        <v>0.9</v>
      </c>
      <c r="C9" s="77">
        <v>0.9</v>
      </c>
    </row>
    <row r="10" spans="1:3" ht="15">
      <c r="A10" s="82"/>
      <c r="B10" s="76"/>
      <c r="C10" s="77"/>
    </row>
    <row r="11" spans="1:3" ht="15">
      <c r="A11" s="82"/>
      <c r="B11" s="76"/>
      <c r="C11" s="77"/>
    </row>
    <row r="12" spans="1:3" ht="15">
      <c r="A12" s="82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5"/>
      <c r="B1" s="105"/>
      <c r="C1" s="105"/>
      <c r="D1" s="105"/>
    </row>
    <row r="2" spans="1:4" ht="50.1" customHeight="1" thickBot="1">
      <c r="A2" s="96" t="str">
        <f>"MARGIN INTERVALS EFFECTIVE ON "&amp;'OPTIONS - MARGIN INTERVALS'!A1</f>
        <v>MARGIN INTERVALS EFFECTIVE ON NOVEMBER 11, 2022</v>
      </c>
      <c r="B2" s="97"/>
      <c r="C2" s="97"/>
      <c r="D2" s="97"/>
    </row>
    <row r="3" spans="1:4" ht="15" customHeight="1">
      <c r="A3" s="106" t="s">
        <v>17</v>
      </c>
      <c r="B3" s="106" t="s">
        <v>12</v>
      </c>
      <c r="C3" s="106" t="s">
        <v>13</v>
      </c>
      <c r="D3" s="106" t="s">
        <v>14</v>
      </c>
    </row>
    <row r="4" spans="1:4" ht="15.75" thickBot="1">
      <c r="A4" s="107"/>
      <c r="B4" s="107"/>
      <c r="C4" s="107"/>
      <c r="D4" s="107"/>
    </row>
    <row r="5" spans="1:4" ht="15">
      <c r="A5" s="48" t="s">
        <v>681</v>
      </c>
      <c r="B5" s="49" t="s">
        <v>682</v>
      </c>
      <c r="C5" s="39">
        <v>0.0036933732717528978</v>
      </c>
      <c r="D5" s="50">
        <v>0.003674782060715717</v>
      </c>
    </row>
    <row r="6" spans="1:4" ht="15">
      <c r="A6" s="48" t="s">
        <v>683</v>
      </c>
      <c r="B6" s="49" t="s">
        <v>682</v>
      </c>
      <c r="C6" s="39">
        <v>0.004593119766644944</v>
      </c>
      <c r="D6" s="50">
        <v>0.004570294312246659</v>
      </c>
    </row>
    <row r="7" spans="1:4" ht="15">
      <c r="A7" s="48" t="s">
        <v>684</v>
      </c>
      <c r="B7" s="49" t="s">
        <v>682</v>
      </c>
      <c r="C7" s="39">
        <v>0.004897300732565706</v>
      </c>
      <c r="D7" s="50">
        <v>0.004880884219356857</v>
      </c>
    </row>
    <row r="8" spans="1:4" ht="15">
      <c r="A8" s="48" t="s">
        <v>685</v>
      </c>
      <c r="B8" s="49" t="s">
        <v>682</v>
      </c>
      <c r="C8" s="39">
        <v>0.004756846043072492</v>
      </c>
      <c r="D8" s="50">
        <v>0.004741633078011419</v>
      </c>
    </row>
    <row r="9" spans="1:4" ht="15">
      <c r="A9" s="48" t="s">
        <v>686</v>
      </c>
      <c r="B9" s="49" t="s">
        <v>687</v>
      </c>
      <c r="C9" s="39">
        <v>0.02637494969422917</v>
      </c>
      <c r="D9" s="50">
        <v>0.02630628426289512</v>
      </c>
    </row>
    <row r="10" spans="1:4" ht="15">
      <c r="A10" s="48" t="s">
        <v>688</v>
      </c>
      <c r="B10" s="49" t="s">
        <v>689</v>
      </c>
      <c r="C10" s="39">
        <v>0.016967811435859455</v>
      </c>
      <c r="D10" s="50">
        <v>0.01693190937934087</v>
      </c>
    </row>
    <row r="11" spans="1:4" ht="15">
      <c r="A11" s="48" t="s">
        <v>690</v>
      </c>
      <c r="B11" s="49" t="s">
        <v>691</v>
      </c>
      <c r="C11" s="39">
        <v>0.007155547878634592</v>
      </c>
      <c r="D11" s="50">
        <v>0.007139811201821745</v>
      </c>
    </row>
    <row r="12" spans="1:4" ht="15">
      <c r="A12" s="48" t="s">
        <v>692</v>
      </c>
      <c r="B12" s="49" t="s">
        <v>693</v>
      </c>
      <c r="C12" s="39">
        <v>0.0025876868005226877</v>
      </c>
      <c r="D12" s="50">
        <v>0.002574715857686699</v>
      </c>
    </row>
    <row r="13" spans="1:4" ht="15">
      <c r="A13" s="48" t="s">
        <v>694</v>
      </c>
      <c r="B13" s="49" t="s">
        <v>693</v>
      </c>
      <c r="C13" s="39">
        <v>0.004240430761456036</v>
      </c>
      <c r="D13" s="50">
        <v>0.004220001038543513</v>
      </c>
    </row>
    <row r="14" spans="1:4" ht="15">
      <c r="A14" s="63" t="s">
        <v>695</v>
      </c>
      <c r="B14" s="49" t="s">
        <v>693</v>
      </c>
      <c r="C14" s="39">
        <v>0.0048628970517387475</v>
      </c>
      <c r="D14" s="50">
        <v>0.004842617468111315</v>
      </c>
    </row>
    <row r="15" spans="1:4" ht="15">
      <c r="A15" s="48" t="s">
        <v>696</v>
      </c>
      <c r="B15" s="49" t="s">
        <v>693</v>
      </c>
      <c r="C15" s="39">
        <v>0.00483192607828699</v>
      </c>
      <c r="D15" s="50">
        <v>0.004821914224755586</v>
      </c>
    </row>
    <row r="16" spans="1:4" ht="15">
      <c r="A16" s="48" t="s">
        <v>697</v>
      </c>
      <c r="B16" s="49" t="s">
        <v>698</v>
      </c>
      <c r="C16" s="39">
        <v>0.056659456411118275</v>
      </c>
      <c r="D16" s="50">
        <v>0.05647271245430714</v>
      </c>
    </row>
    <row r="17" spans="1:4" ht="15">
      <c r="A17" s="63" t="s">
        <v>699</v>
      </c>
      <c r="B17" s="49" t="s">
        <v>700</v>
      </c>
      <c r="C17" s="39">
        <v>0.06208533876252606</v>
      </c>
      <c r="D17" s="50">
        <v>0.062310493238282263</v>
      </c>
    </row>
    <row r="18" spans="1:4" ht="15">
      <c r="A18" s="63" t="s">
        <v>701</v>
      </c>
      <c r="B18" s="49" t="s">
        <v>702</v>
      </c>
      <c r="C18" s="39">
        <v>0.0608061080193891</v>
      </c>
      <c r="D18" s="50">
        <v>0.060982936645128556</v>
      </c>
    </row>
    <row r="19" spans="1:4" ht="15">
      <c r="A19" s="63" t="s">
        <v>703</v>
      </c>
      <c r="B19" s="49" t="s">
        <v>704</v>
      </c>
      <c r="C19" s="39">
        <v>0.019620949872151218</v>
      </c>
      <c r="D19" s="50">
        <v>0.01962242766000124</v>
      </c>
    </row>
    <row r="20" spans="1:4" ht="15">
      <c r="A20" s="63" t="s">
        <v>705</v>
      </c>
      <c r="B20" s="49" t="s">
        <v>704</v>
      </c>
      <c r="C20" s="39">
        <v>0.034917417128731185</v>
      </c>
      <c r="D20" s="50">
        <v>0.034912476430793316</v>
      </c>
    </row>
    <row r="21" spans="1:4" ht="15">
      <c r="A21" s="63" t="s">
        <v>706</v>
      </c>
      <c r="B21" s="53" t="s">
        <v>704</v>
      </c>
      <c r="C21" s="39">
        <v>0.04550061871068981</v>
      </c>
      <c r="D21" s="50">
        <v>0.04548423560060589</v>
      </c>
    </row>
    <row r="22" spans="1:4" ht="15">
      <c r="A22" s="63" t="s">
        <v>707</v>
      </c>
      <c r="B22" s="53" t="s">
        <v>708</v>
      </c>
      <c r="C22" s="39">
        <v>0.060256052650517</v>
      </c>
      <c r="D22" s="50">
        <v>0.06031550710973468</v>
      </c>
    </row>
    <row r="23" spans="1:4" ht="15">
      <c r="A23" s="63" t="s">
        <v>709</v>
      </c>
      <c r="B23" s="53" t="s">
        <v>710</v>
      </c>
      <c r="C23" s="39">
        <v>0.13240749895733894</v>
      </c>
      <c r="D23" s="50">
        <v>0.13205639698380334</v>
      </c>
    </row>
    <row r="24" spans="1:4" ht="15">
      <c r="A24" s="63" t="s">
        <v>711</v>
      </c>
      <c r="B24" s="53" t="s">
        <v>712</v>
      </c>
      <c r="C24" s="39">
        <v>0.06495315756235381</v>
      </c>
      <c r="D24" s="50">
        <v>0.06500661256224127</v>
      </c>
    </row>
    <row r="25" spans="1:4" ht="15">
      <c r="A25" s="63" t="s">
        <v>713</v>
      </c>
      <c r="B25" s="53" t="s">
        <v>714</v>
      </c>
      <c r="C25" s="39">
        <v>0.09585821207200138</v>
      </c>
      <c r="D25" s="50">
        <v>0.09626804129148606</v>
      </c>
    </row>
    <row r="26" spans="1:4" ht="15">
      <c r="A26" s="63" t="s">
        <v>715</v>
      </c>
      <c r="B26" s="53" t="s">
        <v>716</v>
      </c>
      <c r="C26" s="39">
        <v>0.06200423760884542</v>
      </c>
      <c r="D26" s="50">
        <v>0.06215760578400353</v>
      </c>
    </row>
    <row r="27" spans="1:4" ht="15">
      <c r="A27" s="63" t="s">
        <v>717</v>
      </c>
      <c r="B27" s="53" t="s">
        <v>718</v>
      </c>
      <c r="C27" s="39">
        <v>0.06459418090000824</v>
      </c>
      <c r="D27" s="50">
        <v>0.06465232511522973</v>
      </c>
    </row>
    <row r="28" spans="1:4" ht="15">
      <c r="A28" s="63" t="s">
        <v>719</v>
      </c>
      <c r="B28" s="53" t="s">
        <v>720</v>
      </c>
      <c r="C28" s="39">
        <v>0.09249706777829761</v>
      </c>
      <c r="D28" s="50">
        <v>0.0924031934204756</v>
      </c>
    </row>
    <row r="29" spans="1:4" ht="15">
      <c r="A29" s="63" t="s">
        <v>721</v>
      </c>
      <c r="B29" s="53" t="s">
        <v>722</v>
      </c>
      <c r="C29" s="39">
        <v>0.06651405489726399</v>
      </c>
      <c r="D29" s="50">
        <v>0.06643501090940354</v>
      </c>
    </row>
    <row r="30" spans="1:4" ht="15">
      <c r="A30" s="63" t="s">
        <v>723</v>
      </c>
      <c r="B30" s="53" t="s">
        <v>724</v>
      </c>
      <c r="C30" s="39">
        <v>0.06200423760884542</v>
      </c>
      <c r="D30" s="50">
        <v>0.06215760578400353</v>
      </c>
    </row>
    <row r="31" spans="1:4" ht="15">
      <c r="A31" s="63" t="s">
        <v>725</v>
      </c>
      <c r="B31" s="53" t="s">
        <v>726</v>
      </c>
      <c r="C31" s="39">
        <v>0.07277135328626948</v>
      </c>
      <c r="D31" s="50">
        <v>0.07265839676483571</v>
      </c>
    </row>
    <row r="32" spans="1:4" ht="15">
      <c r="A32" s="63" t="s">
        <v>727</v>
      </c>
      <c r="B32" s="53" t="s">
        <v>728</v>
      </c>
      <c r="C32" s="39">
        <v>0.05555211930974929</v>
      </c>
      <c r="D32" s="50">
        <v>0.055343664779150904</v>
      </c>
    </row>
    <row r="33" spans="1:4" ht="15">
      <c r="A33" s="63" t="s">
        <v>729</v>
      </c>
      <c r="B33" s="53" t="s">
        <v>730</v>
      </c>
      <c r="C33" s="39">
        <v>0.052513622268928264</v>
      </c>
      <c r="D33" s="50">
        <v>0.05234798038435137</v>
      </c>
    </row>
    <row r="34" spans="1:4" ht="15">
      <c r="A34" s="63" t="s">
        <v>731</v>
      </c>
      <c r="B34" s="53" t="s">
        <v>732</v>
      </c>
      <c r="C34" s="39">
        <v>0.05355465791454374</v>
      </c>
      <c r="D34" s="50">
        <v>0.053469081305440355</v>
      </c>
    </row>
    <row r="35" spans="1:4" ht="15">
      <c r="A35" s="63" t="s">
        <v>733</v>
      </c>
      <c r="B35" s="53" t="s">
        <v>734</v>
      </c>
      <c r="C35" s="39">
        <v>0.07135148290444496</v>
      </c>
      <c r="D35" s="50">
        <v>0.07227497972362792</v>
      </c>
    </row>
    <row r="36" spans="1:4" ht="15">
      <c r="A36" s="63" t="s">
        <v>735</v>
      </c>
      <c r="B36" s="53" t="s">
        <v>736</v>
      </c>
      <c r="C36" s="39">
        <v>0.12338419563854874</v>
      </c>
      <c r="D36" s="50">
        <v>0.12417279573649467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55">
      <selection activeCell="C5" sqref="C5:C100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8"/>
      <c r="B1" s="109"/>
      <c r="C1" s="109"/>
      <c r="D1" s="109"/>
    </row>
    <row r="2" spans="1:4" ht="50.1" customHeight="1" thickBot="1">
      <c r="A2" s="96" t="str">
        <f>"MARGIN INTERVALS EFFECTIVE ON "&amp;'OPTIONS - MARGIN INTERVALS'!A1</f>
        <v>MARGIN INTERVALS EFFECTIVE ON NOVEMBER 11, 2022</v>
      </c>
      <c r="B2" s="97"/>
      <c r="C2" s="97"/>
      <c r="D2" s="97"/>
    </row>
    <row r="3" spans="1:4" ht="15" customHeight="1">
      <c r="A3" s="110" t="s">
        <v>17</v>
      </c>
      <c r="B3" s="112" t="s">
        <v>12</v>
      </c>
      <c r="C3" s="114" t="s">
        <v>13</v>
      </c>
      <c r="D3" s="116" t="s">
        <v>14</v>
      </c>
    </row>
    <row r="4" spans="1:4" ht="15.75" thickBot="1">
      <c r="A4" s="111"/>
      <c r="B4" s="113"/>
      <c r="C4" s="115"/>
      <c r="D4" s="117"/>
    </row>
    <row r="5" spans="1:4" ht="15">
      <c r="A5" s="37" t="s">
        <v>737</v>
      </c>
      <c r="B5" s="38" t="s">
        <v>69</v>
      </c>
      <c r="C5" s="64">
        <v>0.13694683775938232</v>
      </c>
      <c r="D5" s="40">
        <v>0.13654455427263346</v>
      </c>
    </row>
    <row r="6" spans="1:4" ht="15">
      <c r="A6" s="48" t="s">
        <v>738</v>
      </c>
      <c r="B6" s="49" t="s">
        <v>53</v>
      </c>
      <c r="C6" s="39">
        <v>0.15803985540472543</v>
      </c>
      <c r="D6" s="45">
        <v>0.1580004855021696</v>
      </c>
    </row>
    <row r="7" spans="1:4" ht="15">
      <c r="A7" s="48" t="s">
        <v>739</v>
      </c>
      <c r="B7" s="49" t="s">
        <v>63</v>
      </c>
      <c r="C7" s="39">
        <v>0.082525316188106</v>
      </c>
      <c r="D7" s="50">
        <v>0.08294135927875292</v>
      </c>
    </row>
    <row r="8" spans="1:4" ht="15">
      <c r="A8" s="48" t="s">
        <v>740</v>
      </c>
      <c r="B8" s="49" t="s">
        <v>71</v>
      </c>
      <c r="C8" s="39">
        <v>0.13440330751126822</v>
      </c>
      <c r="D8" s="50">
        <v>0.13594855396098232</v>
      </c>
    </row>
    <row r="9" spans="1:4" ht="15">
      <c r="A9" s="48" t="s">
        <v>741</v>
      </c>
      <c r="B9" s="49" t="s">
        <v>41</v>
      </c>
      <c r="C9" s="39">
        <v>0.13762733663349871</v>
      </c>
      <c r="D9" s="45">
        <v>0.13732097314343014</v>
      </c>
    </row>
    <row r="10" spans="1:4" ht="15">
      <c r="A10" s="48" t="s">
        <v>742</v>
      </c>
      <c r="B10" s="49" t="s">
        <v>93</v>
      </c>
      <c r="C10" s="39">
        <v>0.06839083471561216</v>
      </c>
      <c r="D10" s="50">
        <v>0.06821272928481709</v>
      </c>
    </row>
    <row r="11" spans="1:4" ht="15">
      <c r="A11" s="48" t="s">
        <v>743</v>
      </c>
      <c r="B11" s="49" t="s">
        <v>115</v>
      </c>
      <c r="C11" s="39">
        <v>0.07810602780931747</v>
      </c>
      <c r="D11" s="45">
        <v>0.07815521850899548</v>
      </c>
    </row>
    <row r="12" spans="1:4" ht="15">
      <c r="A12" s="48" t="s">
        <v>744</v>
      </c>
      <c r="B12" s="49" t="s">
        <v>163</v>
      </c>
      <c r="C12" s="39">
        <v>0.08022719514099205</v>
      </c>
      <c r="D12" s="50">
        <v>0.08018224604549684</v>
      </c>
    </row>
    <row r="13" spans="1:4" ht="15">
      <c r="A13" s="48" t="s">
        <v>745</v>
      </c>
      <c r="B13" s="49" t="s">
        <v>171</v>
      </c>
      <c r="C13" s="39">
        <v>0.15956820489629545</v>
      </c>
      <c r="D13" s="45">
        <v>0.16135999027976172</v>
      </c>
    </row>
    <row r="14" spans="1:4" ht="15">
      <c r="A14" s="48" t="s">
        <v>746</v>
      </c>
      <c r="B14" s="49" t="s">
        <v>509</v>
      </c>
      <c r="C14" s="39">
        <v>0.10903992666975827</v>
      </c>
      <c r="D14" s="50">
        <v>0.10870961407173445</v>
      </c>
    </row>
    <row r="15" spans="1:4" ht="15">
      <c r="A15" s="48" t="s">
        <v>747</v>
      </c>
      <c r="B15" s="49" t="s">
        <v>167</v>
      </c>
      <c r="C15" s="39">
        <v>0.0659437637975274</v>
      </c>
      <c r="D15" s="45">
        <v>0.06590356168026569</v>
      </c>
    </row>
    <row r="16" spans="1:4" ht="15">
      <c r="A16" s="48" t="s">
        <v>748</v>
      </c>
      <c r="B16" s="49" t="s">
        <v>165</v>
      </c>
      <c r="C16" s="39">
        <v>0.13551781669909976</v>
      </c>
      <c r="D16" s="50">
        <v>0.13551032879600314</v>
      </c>
    </row>
    <row r="17" spans="1:4" ht="15">
      <c r="A17" s="48" t="s">
        <v>749</v>
      </c>
      <c r="B17" s="49" t="s">
        <v>183</v>
      </c>
      <c r="C17" s="39">
        <v>0.07665165653616256</v>
      </c>
      <c r="D17" s="45">
        <v>0.07669709813220606</v>
      </c>
    </row>
    <row r="18" spans="1:4" ht="15">
      <c r="A18" s="48" t="s">
        <v>750</v>
      </c>
      <c r="B18" s="49" t="s">
        <v>155</v>
      </c>
      <c r="C18" s="39">
        <v>0.10967752464957109</v>
      </c>
      <c r="D18" s="50">
        <v>0.1098986719419924</v>
      </c>
    </row>
    <row r="19" spans="1:4" ht="15">
      <c r="A19" s="48" t="s">
        <v>751</v>
      </c>
      <c r="B19" s="49" t="s">
        <v>207</v>
      </c>
      <c r="C19" s="39">
        <v>0.06666665992424531</v>
      </c>
      <c r="D19" s="45">
        <v>0.06646063575506357</v>
      </c>
    </row>
    <row r="20" spans="1:4" ht="15">
      <c r="A20" s="48" t="s">
        <v>752</v>
      </c>
      <c r="B20" s="49" t="s">
        <v>237</v>
      </c>
      <c r="C20" s="39">
        <v>0.06207412565818171</v>
      </c>
      <c r="D20" s="50">
        <v>0.0621341432377698</v>
      </c>
    </row>
    <row r="21" spans="1:4" ht="15">
      <c r="A21" s="48" t="s">
        <v>753</v>
      </c>
      <c r="B21" s="49" t="s">
        <v>631</v>
      </c>
      <c r="C21" s="39">
        <v>0.12189689507717152</v>
      </c>
      <c r="D21" s="45">
        <v>0.1226119018915055</v>
      </c>
    </row>
    <row r="22" spans="1:4" ht="15">
      <c r="A22" s="48" t="s">
        <v>754</v>
      </c>
      <c r="B22" s="49" t="s">
        <v>235</v>
      </c>
      <c r="C22" s="39">
        <v>0.0650028411823299</v>
      </c>
      <c r="D22" s="50">
        <v>0.06500915481146811</v>
      </c>
    </row>
    <row r="23" spans="1:4" ht="15">
      <c r="A23" s="48" t="s">
        <v>755</v>
      </c>
      <c r="B23" s="49" t="s">
        <v>247</v>
      </c>
      <c r="C23" s="39">
        <v>0.26867659968932356</v>
      </c>
      <c r="D23" s="45">
        <v>0.3082473389866042</v>
      </c>
    </row>
    <row r="24" spans="1:4" ht="15">
      <c r="A24" s="48" t="s">
        <v>756</v>
      </c>
      <c r="B24" s="49" t="s">
        <v>249</v>
      </c>
      <c r="C24" s="39">
        <v>0.26867659968932356</v>
      </c>
      <c r="D24" s="50">
        <v>0.3092704282022527</v>
      </c>
    </row>
    <row r="25" spans="1:4" ht="15">
      <c r="A25" s="48" t="s">
        <v>757</v>
      </c>
      <c r="B25" s="49" t="s">
        <v>217</v>
      </c>
      <c r="C25" s="39">
        <v>0.26867659968932356</v>
      </c>
      <c r="D25" s="45">
        <v>0.23130143826873004</v>
      </c>
    </row>
    <row r="26" spans="1:4" ht="15">
      <c r="A26" s="48" t="s">
        <v>758</v>
      </c>
      <c r="B26" s="49" t="s">
        <v>363</v>
      </c>
      <c r="C26" s="39">
        <v>0.13146461887856742</v>
      </c>
      <c r="D26" s="50">
        <v>0.13137763735204883</v>
      </c>
    </row>
    <row r="27" spans="1:4" ht="15">
      <c r="A27" s="48" t="s">
        <v>759</v>
      </c>
      <c r="B27" s="49" t="s">
        <v>271</v>
      </c>
      <c r="C27" s="39">
        <v>0.06111862914732913</v>
      </c>
      <c r="D27" s="45">
        <v>0.06093860047070729</v>
      </c>
    </row>
    <row r="28" spans="1:4" ht="15">
      <c r="A28" s="48" t="s">
        <v>760</v>
      </c>
      <c r="B28" s="49" t="s">
        <v>263</v>
      </c>
      <c r="C28" s="39">
        <v>0.10931304658030389</v>
      </c>
      <c r="D28" s="50">
        <v>0.10904254397301112</v>
      </c>
    </row>
    <row r="29" spans="1:4" ht="15">
      <c r="A29" s="48" t="s">
        <v>761</v>
      </c>
      <c r="B29" s="49" t="s">
        <v>281</v>
      </c>
      <c r="C29" s="39">
        <v>0.06710907732325248</v>
      </c>
      <c r="D29" s="45">
        <v>0.06686797702523999</v>
      </c>
    </row>
    <row r="30" spans="1:4" ht="15">
      <c r="A30" s="48" t="s">
        <v>762</v>
      </c>
      <c r="B30" s="49" t="s">
        <v>333</v>
      </c>
      <c r="C30" s="39">
        <v>0.08388399345834321</v>
      </c>
      <c r="D30" s="50">
        <v>0.08408386534833585</v>
      </c>
    </row>
    <row r="31" spans="1:4" ht="15">
      <c r="A31" s="48" t="s">
        <v>763</v>
      </c>
      <c r="B31" s="49" t="s">
        <v>283</v>
      </c>
      <c r="C31" s="39">
        <v>0.1420953567256783</v>
      </c>
      <c r="D31" s="45">
        <v>0.1424506729540039</v>
      </c>
    </row>
    <row r="32" spans="1:4" ht="15">
      <c r="A32" s="48" t="s">
        <v>764</v>
      </c>
      <c r="B32" s="49" t="s">
        <v>293</v>
      </c>
      <c r="C32" s="39">
        <v>0.05578075065566715</v>
      </c>
      <c r="D32" s="50">
        <v>0.0555771021134964</v>
      </c>
    </row>
    <row r="33" spans="1:4" ht="15">
      <c r="A33" s="48" t="s">
        <v>765</v>
      </c>
      <c r="B33" s="49" t="s">
        <v>251</v>
      </c>
      <c r="C33" s="39">
        <v>0.26867659968932356</v>
      </c>
      <c r="D33" s="45">
        <v>0.3083195435453233</v>
      </c>
    </row>
    <row r="34" spans="1:4" ht="15">
      <c r="A34" s="48" t="s">
        <v>766</v>
      </c>
      <c r="B34" s="49" t="s">
        <v>327</v>
      </c>
      <c r="C34" s="39">
        <v>0.09571989238969147</v>
      </c>
      <c r="D34" s="50">
        <v>0.10051086105853901</v>
      </c>
    </row>
    <row r="35" spans="1:4" ht="15">
      <c r="A35" s="48" t="s">
        <v>767</v>
      </c>
      <c r="B35" s="49" t="s">
        <v>637</v>
      </c>
      <c r="C35" s="39">
        <v>0.0597530680868529</v>
      </c>
      <c r="D35" s="45">
        <v>0.05997796643149819</v>
      </c>
    </row>
    <row r="36" spans="1:4" ht="15">
      <c r="A36" s="48" t="s">
        <v>768</v>
      </c>
      <c r="B36" s="49" t="s">
        <v>329</v>
      </c>
      <c r="C36" s="39">
        <v>0.06785274325984869</v>
      </c>
      <c r="D36" s="50">
        <v>0.07129747874922876</v>
      </c>
    </row>
    <row r="37" spans="1:4" ht="15">
      <c r="A37" s="48" t="s">
        <v>769</v>
      </c>
      <c r="B37" s="49" t="s">
        <v>471</v>
      </c>
      <c r="C37" s="39">
        <v>0.07155574119921992</v>
      </c>
      <c r="D37" s="45">
        <v>0.07154372724432888</v>
      </c>
    </row>
    <row r="38" spans="1:4" ht="15">
      <c r="A38" s="48" t="s">
        <v>770</v>
      </c>
      <c r="B38" s="49" t="s">
        <v>641</v>
      </c>
      <c r="C38" s="39">
        <v>0.05725685219093592</v>
      </c>
      <c r="D38" s="50">
        <v>0.05742611494424869</v>
      </c>
    </row>
    <row r="39" spans="1:4" ht="15">
      <c r="A39" s="48" t="s">
        <v>771</v>
      </c>
      <c r="B39" s="49" t="s">
        <v>347</v>
      </c>
      <c r="C39" s="39">
        <v>0.07637457753247995</v>
      </c>
      <c r="D39" s="45">
        <v>0.07826426118241017</v>
      </c>
    </row>
    <row r="40" spans="1:4" ht="15">
      <c r="A40" s="48" t="s">
        <v>772</v>
      </c>
      <c r="B40" s="49" t="s">
        <v>505</v>
      </c>
      <c r="C40" s="39">
        <v>0.0778449338855533</v>
      </c>
      <c r="D40" s="50">
        <v>0.07803674951215736</v>
      </c>
    </row>
    <row r="41" spans="1:4" ht="15">
      <c r="A41" s="48" t="s">
        <v>773</v>
      </c>
      <c r="B41" s="49" t="s">
        <v>355</v>
      </c>
      <c r="C41" s="39">
        <v>0.06757977916349663</v>
      </c>
      <c r="D41" s="45">
        <v>0.06740291443640804</v>
      </c>
    </row>
    <row r="42" spans="1:4" ht="15">
      <c r="A42" s="48" t="s">
        <v>774</v>
      </c>
      <c r="B42" s="49" t="s">
        <v>371</v>
      </c>
      <c r="C42" s="39">
        <v>0.1797227746589266</v>
      </c>
      <c r="D42" s="50">
        <v>0.18060090385125535</v>
      </c>
    </row>
    <row r="43" spans="1:4" ht="15">
      <c r="A43" s="48" t="s">
        <v>775</v>
      </c>
      <c r="B43" s="49" t="s">
        <v>233</v>
      </c>
      <c r="C43" s="39">
        <v>0.06590872910010692</v>
      </c>
      <c r="D43" s="45">
        <v>0.0657689164552561</v>
      </c>
    </row>
    <row r="44" spans="1:4" ht="15">
      <c r="A44" s="48" t="s">
        <v>776</v>
      </c>
      <c r="B44" s="49" t="s">
        <v>383</v>
      </c>
      <c r="C44" s="39">
        <v>0.0952904595463793</v>
      </c>
      <c r="D44" s="50">
        <v>0.09523025472148551</v>
      </c>
    </row>
    <row r="45" spans="1:4" ht="15">
      <c r="A45" s="48" t="s">
        <v>777</v>
      </c>
      <c r="B45" s="49" t="s">
        <v>387</v>
      </c>
      <c r="C45" s="39">
        <v>0.11376644322609042</v>
      </c>
      <c r="D45" s="45">
        <v>0.11340619688387568</v>
      </c>
    </row>
    <row r="46" spans="1:4" ht="15">
      <c r="A46" s="48" t="s">
        <v>778</v>
      </c>
      <c r="B46" s="49" t="s">
        <v>337</v>
      </c>
      <c r="C46" s="39">
        <v>0.1194990617368615</v>
      </c>
      <c r="D46" s="50">
        <v>0.1193850109376659</v>
      </c>
    </row>
    <row r="47" spans="1:4" ht="15">
      <c r="A47" s="48" t="s">
        <v>779</v>
      </c>
      <c r="B47" s="49" t="s">
        <v>391</v>
      </c>
      <c r="C47" s="39">
        <v>0.06108483233260939</v>
      </c>
      <c r="D47" s="45">
        <v>0.060898891108947584</v>
      </c>
    </row>
    <row r="48" spans="1:4" ht="15">
      <c r="A48" s="48" t="s">
        <v>780</v>
      </c>
      <c r="B48" s="49" t="s">
        <v>395</v>
      </c>
      <c r="C48" s="39">
        <v>0.14651450195581847</v>
      </c>
      <c r="D48" s="50">
        <v>0.1479607217609887</v>
      </c>
    </row>
    <row r="49" spans="1:4" ht="15">
      <c r="A49" s="48" t="s">
        <v>781</v>
      </c>
      <c r="B49" s="49" t="s">
        <v>397</v>
      </c>
      <c r="C49" s="39">
        <v>0.08412263667337966</v>
      </c>
      <c r="D49" s="45">
        <v>0.08390192164352742</v>
      </c>
    </row>
    <row r="50" spans="1:4" ht="15">
      <c r="A50" s="48" t="s">
        <v>782</v>
      </c>
      <c r="B50" s="49" t="s">
        <v>273</v>
      </c>
      <c r="C50" s="39">
        <v>0.10739379708171473</v>
      </c>
      <c r="D50" s="50">
        <v>0.1069749433094739</v>
      </c>
    </row>
    <row r="51" spans="1:4" ht="15">
      <c r="A51" s="48" t="s">
        <v>783</v>
      </c>
      <c r="B51" s="49" t="s">
        <v>175</v>
      </c>
      <c r="C51" s="39">
        <v>0.1918625881913367</v>
      </c>
      <c r="D51" s="45">
        <v>0.1918677087441531</v>
      </c>
    </row>
    <row r="52" spans="1:4" ht="15">
      <c r="A52" s="48" t="s">
        <v>784</v>
      </c>
      <c r="B52" s="49" t="s">
        <v>117</v>
      </c>
      <c r="C52" s="39">
        <v>0.07106466875681468</v>
      </c>
      <c r="D52" s="50">
        <v>0.07093878652500729</v>
      </c>
    </row>
    <row r="53" spans="1:4" ht="15">
      <c r="A53" s="48" t="s">
        <v>785</v>
      </c>
      <c r="B53" s="49" t="s">
        <v>411</v>
      </c>
      <c r="C53" s="39">
        <v>0.15129986702504888</v>
      </c>
      <c r="D53" s="45">
        <v>0.15151553089880326</v>
      </c>
    </row>
    <row r="54" spans="1:4" ht="15">
      <c r="A54" s="48" t="s">
        <v>786</v>
      </c>
      <c r="B54" s="49" t="s">
        <v>139</v>
      </c>
      <c r="C54" s="39">
        <v>0.1576666548848762</v>
      </c>
      <c r="D54" s="50">
        <v>0.15765452513549416</v>
      </c>
    </row>
    <row r="55" spans="1:4" ht="15">
      <c r="A55" s="48" t="s">
        <v>787</v>
      </c>
      <c r="B55" s="49" t="s">
        <v>433</v>
      </c>
      <c r="C55" s="39">
        <v>0.09883433310507603</v>
      </c>
      <c r="D55" s="45">
        <v>0.09873886237091117</v>
      </c>
    </row>
    <row r="56" spans="1:4" ht="15">
      <c r="A56" s="48" t="s">
        <v>788</v>
      </c>
      <c r="B56" s="49" t="s">
        <v>561</v>
      </c>
      <c r="C56" s="39">
        <v>0.1393967230618986</v>
      </c>
      <c r="D56" s="50">
        <v>0.14162142043582004</v>
      </c>
    </row>
    <row r="57" spans="1:4" ht="15">
      <c r="A57" s="48" t="s">
        <v>789</v>
      </c>
      <c r="B57" s="49" t="s">
        <v>615</v>
      </c>
      <c r="C57" s="39">
        <v>0.14781728350377932</v>
      </c>
      <c r="D57" s="45">
        <v>0.1474504434392132</v>
      </c>
    </row>
    <row r="58" spans="1:4" ht="15">
      <c r="A58" s="48" t="s">
        <v>790</v>
      </c>
      <c r="B58" s="49" t="s">
        <v>453</v>
      </c>
      <c r="C58" s="39">
        <v>0.08750879630035899</v>
      </c>
      <c r="D58" s="50">
        <v>0.08791149522495972</v>
      </c>
    </row>
    <row r="59" spans="1:4" ht="15">
      <c r="A59" s="48" t="s">
        <v>791</v>
      </c>
      <c r="B59" s="49" t="s">
        <v>451</v>
      </c>
      <c r="C59" s="39">
        <v>0.08007197027068114</v>
      </c>
      <c r="D59" s="45">
        <v>0.07987520744054788</v>
      </c>
    </row>
    <row r="60" spans="1:4" ht="15">
      <c r="A60" s="48" t="s">
        <v>792</v>
      </c>
      <c r="B60" s="49" t="s">
        <v>359</v>
      </c>
      <c r="C60" s="39">
        <v>0.09091372393422072</v>
      </c>
      <c r="D60" s="50">
        <v>0.09068472755538838</v>
      </c>
    </row>
    <row r="61" spans="1:4" ht="15">
      <c r="A61" s="48" t="s">
        <v>793</v>
      </c>
      <c r="B61" s="49" t="s">
        <v>67</v>
      </c>
      <c r="C61" s="39">
        <v>0.10019853075850693</v>
      </c>
      <c r="D61" s="45">
        <v>0.10002176644328964</v>
      </c>
    </row>
    <row r="62" spans="1:4" ht="15">
      <c r="A62" s="48" t="s">
        <v>794</v>
      </c>
      <c r="B62" s="49" t="s">
        <v>467</v>
      </c>
      <c r="C62" s="39">
        <v>0.07179632379915285</v>
      </c>
      <c r="D62" s="50">
        <v>0.0717883403493704</v>
      </c>
    </row>
    <row r="63" spans="1:4" ht="15">
      <c r="A63" s="48" t="s">
        <v>795</v>
      </c>
      <c r="B63" s="49" t="s">
        <v>121</v>
      </c>
      <c r="C63" s="39">
        <v>0.26867659968932356</v>
      </c>
      <c r="D63" s="45">
        <v>0.23008971490814045</v>
      </c>
    </row>
    <row r="64" spans="1:4" ht="15">
      <c r="A64" s="48" t="s">
        <v>796</v>
      </c>
      <c r="B64" s="49" t="s">
        <v>569</v>
      </c>
      <c r="C64" s="39">
        <v>0.06938775876368607</v>
      </c>
      <c r="D64" s="45">
        <v>0.0698620341103996</v>
      </c>
    </row>
    <row r="65" spans="1:4" ht="15">
      <c r="A65" s="48" t="s">
        <v>797</v>
      </c>
      <c r="B65" s="49" t="s">
        <v>105</v>
      </c>
      <c r="C65" s="39">
        <v>0.10315700100017719</v>
      </c>
      <c r="D65" s="45">
        <v>0.1029616555165905</v>
      </c>
    </row>
    <row r="66" spans="1:4" ht="15">
      <c r="A66" s="48" t="s">
        <v>798</v>
      </c>
      <c r="B66" s="49" t="s">
        <v>567</v>
      </c>
      <c r="C66" s="39">
        <v>0.07690677668790628</v>
      </c>
      <c r="D66" s="45">
        <v>0.07671877575882745</v>
      </c>
    </row>
    <row r="67" spans="1:4" ht="15">
      <c r="A67" s="48" t="s">
        <v>799</v>
      </c>
      <c r="B67" s="49" t="s">
        <v>475</v>
      </c>
      <c r="C67" s="39">
        <v>0.09384903338803535</v>
      </c>
      <c r="D67" s="45">
        <v>0.09363791805878874</v>
      </c>
    </row>
    <row r="68" spans="1:4" ht="15">
      <c r="A68" s="48" t="s">
        <v>800</v>
      </c>
      <c r="B68" s="49" t="s">
        <v>483</v>
      </c>
      <c r="C68" s="39">
        <v>0.07360775663135544</v>
      </c>
      <c r="D68" s="45">
        <v>0.07346965443483017</v>
      </c>
    </row>
    <row r="69" spans="1:4" ht="15">
      <c r="A69" s="48" t="s">
        <v>801</v>
      </c>
      <c r="B69" s="49" t="s">
        <v>485</v>
      </c>
      <c r="C69" s="39">
        <v>0.07510230861139112</v>
      </c>
      <c r="D69" s="45">
        <v>0.07493420477347384</v>
      </c>
    </row>
    <row r="70" spans="1:4" ht="15">
      <c r="A70" s="48" t="s">
        <v>802</v>
      </c>
      <c r="B70" s="49" t="s">
        <v>493</v>
      </c>
      <c r="C70" s="39">
        <v>0.24796262271446398</v>
      </c>
      <c r="D70" s="45">
        <v>0.24798550086349933</v>
      </c>
    </row>
    <row r="71" spans="1:4" ht="15">
      <c r="A71" s="48" t="s">
        <v>803</v>
      </c>
      <c r="B71" s="49" t="s">
        <v>503</v>
      </c>
      <c r="C71" s="39">
        <v>0.06791204601849107</v>
      </c>
      <c r="D71" s="45">
        <v>0.06764525297368243</v>
      </c>
    </row>
    <row r="72" spans="1:4" ht="15">
      <c r="A72" s="48" t="s">
        <v>804</v>
      </c>
      <c r="B72" s="49" t="s">
        <v>525</v>
      </c>
      <c r="C72" s="39">
        <v>0.13444737654109734</v>
      </c>
      <c r="D72" s="45">
        <v>0.1347662876475824</v>
      </c>
    </row>
    <row r="73" spans="1:4" ht="15">
      <c r="A73" s="48" t="s">
        <v>805</v>
      </c>
      <c r="B73" s="49" t="s">
        <v>79</v>
      </c>
      <c r="C73" s="39">
        <v>0.08114823985914286</v>
      </c>
      <c r="D73" s="45">
        <v>0.0810455963004992</v>
      </c>
    </row>
    <row r="74" spans="1:4" ht="15">
      <c r="A74" s="48" t="s">
        <v>806</v>
      </c>
      <c r="B74" s="49" t="s">
        <v>537</v>
      </c>
      <c r="C74" s="39">
        <v>0.05885228285656742</v>
      </c>
      <c r="D74" s="45">
        <v>0.05866606315295319</v>
      </c>
    </row>
    <row r="75" spans="1:4" ht="15">
      <c r="A75" s="48" t="s">
        <v>807</v>
      </c>
      <c r="B75" s="49" t="s">
        <v>545</v>
      </c>
      <c r="C75" s="39">
        <v>0.07553543201903422</v>
      </c>
      <c r="D75" s="45">
        <v>0.07545571116359082</v>
      </c>
    </row>
    <row r="76" spans="1:4" ht="15">
      <c r="A76" s="48" t="s">
        <v>808</v>
      </c>
      <c r="B76" s="49" t="s">
        <v>245</v>
      </c>
      <c r="C76" s="39">
        <v>0.26867659968932356</v>
      </c>
      <c r="D76" s="45">
        <v>0.30815999963877994</v>
      </c>
    </row>
    <row r="77" spans="1:4" ht="15">
      <c r="A77" s="48" t="s">
        <v>809</v>
      </c>
      <c r="B77" s="49" t="s">
        <v>549</v>
      </c>
      <c r="C77" s="39">
        <v>0.19078084871445788</v>
      </c>
      <c r="D77" s="45">
        <v>0.1912318321525155</v>
      </c>
    </row>
    <row r="78" spans="1:4" ht="15">
      <c r="A78" s="48" t="s">
        <v>810</v>
      </c>
      <c r="B78" s="49" t="s">
        <v>47</v>
      </c>
      <c r="C78" s="39">
        <v>0.061862626798837334</v>
      </c>
      <c r="D78" s="45">
        <v>0.06187648463260534</v>
      </c>
    </row>
    <row r="79" spans="1:4" ht="15">
      <c r="A79" s="48" t="s">
        <v>811</v>
      </c>
      <c r="B79" s="49" t="s">
        <v>119</v>
      </c>
      <c r="C79" s="39">
        <v>0.26867659968932356</v>
      </c>
      <c r="D79" s="45">
        <v>0.23009541966349514</v>
      </c>
    </row>
    <row r="80" spans="1:4" ht="15">
      <c r="A80" s="48" t="s">
        <v>812</v>
      </c>
      <c r="B80" s="49" t="s">
        <v>123</v>
      </c>
      <c r="C80" s="39">
        <v>0.26867659968932356</v>
      </c>
      <c r="D80" s="45">
        <v>0.23021149667162116</v>
      </c>
    </row>
    <row r="81" spans="1:4" ht="15">
      <c r="A81" s="48" t="s">
        <v>813</v>
      </c>
      <c r="B81" s="49" t="s">
        <v>187</v>
      </c>
      <c r="C81" s="39">
        <v>0.06647704033632827</v>
      </c>
      <c r="D81" s="45">
        <v>0.06637555550499413</v>
      </c>
    </row>
    <row r="82" spans="1:4" ht="15">
      <c r="A82" s="48" t="s">
        <v>814</v>
      </c>
      <c r="B82" s="49" t="s">
        <v>189</v>
      </c>
      <c r="C82" s="39">
        <v>0.17704048941690068</v>
      </c>
      <c r="D82" s="45">
        <v>0.1780851904472872</v>
      </c>
    </row>
    <row r="83" spans="1:4" ht="15">
      <c r="A83" s="48" t="s">
        <v>815</v>
      </c>
      <c r="B83" s="49" t="s">
        <v>181</v>
      </c>
      <c r="C83" s="39">
        <v>0.10248873365167768</v>
      </c>
      <c r="D83" s="45">
        <v>0.10222249620645134</v>
      </c>
    </row>
    <row r="84" spans="1:4" ht="15">
      <c r="A84" s="48" t="s">
        <v>816</v>
      </c>
      <c r="B84" s="49" t="s">
        <v>585</v>
      </c>
      <c r="C84" s="39">
        <v>0.17013368222974246</v>
      </c>
      <c r="D84" s="45">
        <v>0.17381108249494362</v>
      </c>
    </row>
    <row r="85" spans="1:4" ht="15">
      <c r="A85" s="48" t="s">
        <v>817</v>
      </c>
      <c r="B85" s="49" t="s">
        <v>435</v>
      </c>
      <c r="C85" s="39">
        <v>0.20437167142742518</v>
      </c>
      <c r="D85" s="45">
        <v>0.20645917282735432</v>
      </c>
    </row>
    <row r="86" spans="1:4" ht="15">
      <c r="A86" s="48" t="s">
        <v>818</v>
      </c>
      <c r="B86" s="49" t="s">
        <v>43</v>
      </c>
      <c r="C86" s="39">
        <v>0.16939132023136935</v>
      </c>
      <c r="D86" s="45">
        <v>0.16898435533337244</v>
      </c>
    </row>
    <row r="87" spans="1:4" ht="15">
      <c r="A87" s="48" t="s">
        <v>819</v>
      </c>
      <c r="B87" s="49" t="s">
        <v>601</v>
      </c>
      <c r="C87" s="39">
        <v>0.08920358268068813</v>
      </c>
      <c r="D87" s="45">
        <v>0.08899115537041905</v>
      </c>
    </row>
    <row r="88" spans="1:4" ht="15">
      <c r="A88" s="48" t="s">
        <v>820</v>
      </c>
      <c r="B88" s="49" t="s">
        <v>607</v>
      </c>
      <c r="C88" s="39">
        <v>0.3355760212542168</v>
      </c>
      <c r="D88" s="45">
        <v>0.3344764683904573</v>
      </c>
    </row>
    <row r="89" spans="1:4" ht="15">
      <c r="A89" s="48" t="s">
        <v>821</v>
      </c>
      <c r="B89" s="49" t="s">
        <v>291</v>
      </c>
      <c r="C89" s="39">
        <v>0.08426366288321332</v>
      </c>
      <c r="D89" s="45">
        <v>0.0840625018549202</v>
      </c>
    </row>
    <row r="90" spans="1:4" ht="15">
      <c r="A90" s="48" t="s">
        <v>822</v>
      </c>
      <c r="B90" s="49" t="s">
        <v>613</v>
      </c>
      <c r="C90" s="39">
        <v>0.06440595848858331</v>
      </c>
      <c r="D90" s="45">
        <v>0.06412771575141957</v>
      </c>
    </row>
    <row r="91" spans="1:4" ht="15">
      <c r="A91" s="48" t="s">
        <v>823</v>
      </c>
      <c r="B91" s="49" t="s">
        <v>603</v>
      </c>
      <c r="C91" s="39">
        <v>0.234652007643586</v>
      </c>
      <c r="D91" s="45">
        <v>0.23543316769911146</v>
      </c>
    </row>
    <row r="92" spans="1:4" ht="15">
      <c r="A92" s="48" t="s">
        <v>824</v>
      </c>
      <c r="B92" s="49" t="s">
        <v>627</v>
      </c>
      <c r="C92" s="39">
        <v>0.018650633455614008</v>
      </c>
      <c r="D92" s="45">
        <v>0.018662313435484273</v>
      </c>
    </row>
    <row r="93" spans="1:4" ht="15">
      <c r="A93" s="48" t="s">
        <v>825</v>
      </c>
      <c r="B93" s="49" t="s">
        <v>643</v>
      </c>
      <c r="C93" s="39">
        <v>0.07138526811686949</v>
      </c>
      <c r="D93" s="45">
        <v>0.07132535861238516</v>
      </c>
    </row>
    <row r="94" spans="1:4" ht="15">
      <c r="A94" s="48" t="s">
        <v>826</v>
      </c>
      <c r="B94" s="49" t="s">
        <v>635</v>
      </c>
      <c r="C94" s="39">
        <v>0.12351627353170329</v>
      </c>
      <c r="D94" s="45">
        <v>0.12315719608490391</v>
      </c>
    </row>
    <row r="95" spans="1:4" ht="15">
      <c r="A95" s="48" t="s">
        <v>827</v>
      </c>
      <c r="B95" s="49" t="s">
        <v>159</v>
      </c>
      <c r="C95" s="39">
        <v>0.11879447028232917</v>
      </c>
      <c r="D95" s="45">
        <v>0.11898779558464742</v>
      </c>
    </row>
    <row r="96" spans="1:4" ht="15">
      <c r="A96" s="48" t="s">
        <v>828</v>
      </c>
      <c r="B96" s="49" t="s">
        <v>633</v>
      </c>
      <c r="C96" s="39">
        <v>0.06241523810960889</v>
      </c>
      <c r="D96" s="45">
        <v>0.06246422443317107</v>
      </c>
    </row>
    <row r="97" spans="1:4" ht="15">
      <c r="A97" s="48" t="s">
        <v>829</v>
      </c>
      <c r="B97" s="49" t="s">
        <v>325</v>
      </c>
      <c r="C97" s="39">
        <v>0.060945072664387895</v>
      </c>
      <c r="D97" s="45">
        <v>0.061070204247456045</v>
      </c>
    </row>
    <row r="98" spans="1:4" ht="15">
      <c r="A98" s="48" t="s">
        <v>830</v>
      </c>
      <c r="B98" s="49" t="s">
        <v>651</v>
      </c>
      <c r="C98" s="39">
        <v>0.15626644409273455</v>
      </c>
      <c r="D98" s="45">
        <v>0.15722806714946658</v>
      </c>
    </row>
    <row r="99" spans="1:4" ht="15">
      <c r="A99" s="48" t="s">
        <v>831</v>
      </c>
      <c r="B99" s="49" t="s">
        <v>661</v>
      </c>
      <c r="C99" s="39">
        <v>0.06538873863744782</v>
      </c>
      <c r="D99" s="45">
        <v>0.06530384612464721</v>
      </c>
    </row>
    <row r="100" spans="1:4" ht="15">
      <c r="A100" s="48" t="s">
        <v>832</v>
      </c>
      <c r="B100" s="49" t="s">
        <v>657</v>
      </c>
      <c r="C100" s="39">
        <v>0.06155956253542355</v>
      </c>
      <c r="D100" s="45">
        <v>0.06177530864118369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18" t="str">
        <f>"BAX TIER STRUCTURE ON "&amp;'OPTIONS - MARGIN INTERVALS'!A1</f>
        <v>BAX TIER STRUCTURE ON NOVEMBER 11, 2022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36</v>
      </c>
      <c r="C3" s="132" t="s">
        <v>4</v>
      </c>
      <c r="D3" s="13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4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7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7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29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29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7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29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29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18" t="str">
        <f>"INTRA-COMMODITY SPREAD CHARGES - QUARTELY BUTTERFLY ON "&amp;'OPTIONS - MARGIN INTERVALS'!A1</f>
        <v>INTRA-COMMODITY SPREAD CHARGES - QUARTELY BUTTERFLY ON NOVEMBER 11, 2022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845</v>
      </c>
      <c r="C21" s="12">
        <v>153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846</v>
      </c>
      <c r="C22" s="13">
        <v>43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847</v>
      </c>
      <c r="C23" s="13">
        <v>202</v>
      </c>
      <c r="D23" s="13">
        <v>199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848</v>
      </c>
      <c r="C24" s="13">
        <v>284</v>
      </c>
      <c r="D24" s="13">
        <v>280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849</v>
      </c>
      <c r="C25" s="13">
        <v>408</v>
      </c>
      <c r="D25" s="13">
        <v>406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850</v>
      </c>
      <c r="C26" s="13">
        <v>408</v>
      </c>
      <c r="D26" s="13">
        <v>407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851</v>
      </c>
      <c r="C27" s="13">
        <v>368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852</v>
      </c>
      <c r="C28" s="13">
        <v>364</v>
      </c>
      <c r="D28" s="13">
        <v>363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853</v>
      </c>
      <c r="C29" s="13">
        <v>393</v>
      </c>
      <c r="D29" s="13">
        <v>392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854</v>
      </c>
      <c r="C30" s="14">
        <v>391</v>
      </c>
      <c r="D30" s="14">
        <v>390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18" t="str">
        <f>"INTRA-COMMODITY SPREAD CHARGES - SIX-MONTHLY BUTTERFLY ON "&amp;'OPTIONS - MARGIN INTERVALS'!A1</f>
        <v>INTRA-COMMODITY SPREAD CHARGES - SIX-MONTHLY BUTTERFLY ON NOVEMBER 11, 2022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6" t="s">
        <v>855</v>
      </c>
      <c r="C35" s="19">
        <v>482</v>
      </c>
      <c r="D35" s="19">
        <v>482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6" t="s">
        <v>856</v>
      </c>
      <c r="C36" s="19">
        <v>296</v>
      </c>
      <c r="D36" s="19">
        <v>296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6" t="s">
        <v>857</v>
      </c>
      <c r="C37" s="19">
        <v>266</v>
      </c>
      <c r="D37" s="19">
        <v>260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6" t="s">
        <v>858</v>
      </c>
      <c r="C38" s="19">
        <v>278</v>
      </c>
      <c r="D38" s="19">
        <v>273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6" t="s">
        <v>859</v>
      </c>
      <c r="C39" s="19">
        <v>286</v>
      </c>
      <c r="D39" s="19">
        <v>283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6" t="s">
        <v>860</v>
      </c>
      <c r="C40" s="19">
        <v>320</v>
      </c>
      <c r="D40" s="19">
        <v>318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6" t="s">
        <v>861</v>
      </c>
      <c r="C41" s="19">
        <v>347</v>
      </c>
      <c r="D41" s="19">
        <v>346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862</v>
      </c>
      <c r="C42" s="20">
        <v>362</v>
      </c>
      <c r="D42" s="20">
        <v>361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18" t="str">
        <f>"INTRA-COMMODITY SPREAD CHARGES - NINE-MONTHLY BUTTERFLY ON "&amp;'OPTIONS - MARGIN INTERVALS'!A1</f>
        <v>INTRA-COMMODITY SPREAD CHARGES - NINE-MONTHLY BUTTERFLY ON NOVEMBER 11, 2022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6" t="s">
        <v>863</v>
      </c>
      <c r="C47" s="19">
        <v>679</v>
      </c>
      <c r="D47" s="19">
        <v>678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6" t="s">
        <v>864</v>
      </c>
      <c r="C48" s="19">
        <v>340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6" t="s">
        <v>865</v>
      </c>
      <c r="C49" s="19">
        <v>393</v>
      </c>
      <c r="D49" s="19">
        <v>389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6" t="s">
        <v>866</v>
      </c>
      <c r="C50" s="19">
        <v>292</v>
      </c>
      <c r="D50" s="19">
        <v>292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6" t="s">
        <v>867</v>
      </c>
      <c r="C51" s="19">
        <v>303</v>
      </c>
      <c r="D51" s="19">
        <v>304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868</v>
      </c>
      <c r="C52" s="20">
        <v>310</v>
      </c>
      <c r="D52" s="20">
        <v>310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18" t="str">
        <f>"INTRA-COMMODITY SPREAD CHARGES - YEARLY BUTTERFLY ON "&amp;'OPTIONS - MARGIN INTERVALS'!A1</f>
        <v>INTRA-COMMODITY SPREAD CHARGES - YEARLY BUTTERFLY ON NOVEMBER 11, 2022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6" t="s">
        <v>869</v>
      </c>
      <c r="C57" s="19">
        <v>641</v>
      </c>
      <c r="D57" s="19">
        <v>636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6" t="s">
        <v>870</v>
      </c>
      <c r="C58" s="19">
        <v>435</v>
      </c>
      <c r="D58" s="19">
        <v>431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6" t="s">
        <v>871</v>
      </c>
      <c r="C59" s="19">
        <v>471</v>
      </c>
      <c r="D59" s="19">
        <v>469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872</v>
      </c>
      <c r="C60" s="20">
        <v>334</v>
      </c>
      <c r="D60" s="20">
        <v>333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18" t="str">
        <f>"INTRA-COMMODITY SPREAD CHARGES - INTER-MONTH STRATEGY ON "&amp;'OPTIONS - MARGIN INTERVALS'!A1</f>
        <v>INTRA-COMMODITY SPREAD CHARGES - INTER-MONTH STRATEGY ON NOVEMBER 11, 2022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427</v>
      </c>
      <c r="C65" s="24">
        <v>558</v>
      </c>
      <c r="D65" s="25">
        <v>602</v>
      </c>
      <c r="E65" s="26">
        <v>615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460</v>
      </c>
      <c r="E66" s="30">
        <v>537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18" t="str">
        <f>"CORRA TIER STRUCTURE ON "&amp;'OPTIONS - MARGIN INTERVALS'!A1</f>
        <v>CORRA TIER STRUCTURE ON NOVEMBER 11, 2022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36</v>
      </c>
      <c r="C3" s="132" t="s">
        <v>4</v>
      </c>
      <c r="D3" s="13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4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18" t="str">
        <f>"INTRA-COMMODITY SPREAD CHARGES - QUARTELY BUTTERFLY ON "&amp;'OPTIONS - MARGIN INTERVALS'!A1</f>
        <v>INTRA-COMMODITY SPREAD CHARGES - QUARTELY BUTTERFLY ON NOVEMBER 11, 2022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885</v>
      </c>
      <c r="C21" s="12">
        <v>39</v>
      </c>
      <c r="D21" s="12">
        <v>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886</v>
      </c>
      <c r="C22" s="13">
        <v>73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887</v>
      </c>
      <c r="C23" s="13">
        <v>245</v>
      </c>
      <c r="D23" s="13">
        <v>243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888</v>
      </c>
      <c r="C24" s="13">
        <v>148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889</v>
      </c>
      <c r="C25" s="13">
        <v>361</v>
      </c>
      <c r="D25" s="13">
        <v>359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890</v>
      </c>
      <c r="C26" s="13">
        <v>404</v>
      </c>
      <c r="D26" s="13">
        <v>402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891</v>
      </c>
      <c r="C27" s="13">
        <v>399</v>
      </c>
      <c r="D27" s="13">
        <v>400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892</v>
      </c>
      <c r="C28" s="13">
        <v>398</v>
      </c>
      <c r="D28" s="13">
        <v>400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893</v>
      </c>
      <c r="C29" s="13">
        <v>404</v>
      </c>
      <c r="D29" s="13">
        <v>404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894</v>
      </c>
      <c r="C30" s="14">
        <v>405</v>
      </c>
      <c r="D30" s="14">
        <v>404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18" t="str">
        <f>"INTRA-COMMODITY SPREAD CHARGES - SIX-MONTHLY BUTTERFLY ON "&amp;'OPTIONS - MARGIN INTERVALS'!A1</f>
        <v>INTRA-COMMODITY SPREAD CHARGES - SIX-MONTHLY BUTTERFLY ON NOVEMBER 11, 2022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895</v>
      </c>
      <c r="C35" s="19">
        <v>544</v>
      </c>
      <c r="D35" s="19">
        <v>542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896</v>
      </c>
      <c r="C36" s="19">
        <v>434</v>
      </c>
      <c r="D36" s="19">
        <v>432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897</v>
      </c>
      <c r="C37" s="19">
        <v>353</v>
      </c>
      <c r="D37" s="19">
        <v>351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898</v>
      </c>
      <c r="C38" s="19">
        <v>188</v>
      </c>
      <c r="D38" s="19">
        <v>186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899</v>
      </c>
      <c r="C39" s="19">
        <v>341</v>
      </c>
      <c r="D39" s="19">
        <v>337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900</v>
      </c>
      <c r="C40" s="19">
        <v>324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901</v>
      </c>
      <c r="C41" s="19">
        <v>352</v>
      </c>
      <c r="D41" s="19">
        <v>351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902</v>
      </c>
      <c r="C42" s="20">
        <v>376</v>
      </c>
      <c r="D42" s="20">
        <v>376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18" t="str">
        <f>"INTRA-COMMODITY SPREAD CHARGES - NINE-MONTHLY BUTTERFLY ON "&amp;'OPTIONS - MARGIN INTERVALS'!A1</f>
        <v>INTRA-COMMODITY SPREAD CHARGES - NINE-MONTHLY BUTTERFLY ON NOVEMBER 11, 2022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903</v>
      </c>
      <c r="C47" s="19">
        <v>744</v>
      </c>
      <c r="D47" s="19">
        <v>741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904</v>
      </c>
      <c r="C48" s="19">
        <v>259</v>
      </c>
      <c r="D48" s="19">
        <v>256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905</v>
      </c>
      <c r="C49" s="19">
        <v>481</v>
      </c>
      <c r="D49" s="19">
        <v>481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906</v>
      </c>
      <c r="C50" s="19">
        <v>312</v>
      </c>
      <c r="D50" s="19">
        <v>314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907</v>
      </c>
      <c r="C51" s="19">
        <v>366</v>
      </c>
      <c r="D51" s="19">
        <v>367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908</v>
      </c>
      <c r="C52" s="20">
        <v>339</v>
      </c>
      <c r="D52" s="20">
        <v>347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18" t="str">
        <f>"INTRA-COMMODITY SPREAD CHARGES - YEARLY BUTTERFLY ON "&amp;'OPTIONS - MARGIN INTERVALS'!A1</f>
        <v>INTRA-COMMODITY SPREAD CHARGES - YEARLY BUTTERFLY ON NOVEMBER 11, 2022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909</v>
      </c>
      <c r="C57" s="19">
        <v>533</v>
      </c>
      <c r="D57" s="19">
        <v>532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910</v>
      </c>
      <c r="C58" s="19">
        <v>360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911</v>
      </c>
      <c r="C59" s="19">
        <v>594</v>
      </c>
      <c r="D59" s="19">
        <v>593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912</v>
      </c>
      <c r="C60" s="20">
        <v>369</v>
      </c>
      <c r="D60" s="20">
        <v>369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18" t="str">
        <f>"INTRA-COMMODITY SPREAD CHARGES - INTER-MONTH STRATEGY ON "&amp;'OPTIONS - MARGIN INTERVALS'!A1</f>
        <v>INTRA-COMMODITY SPREAD CHARGES - INTER-MONTH STRATEGY ON NOVEMBER 11, 2022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433</v>
      </c>
      <c r="C65" s="24">
        <v>548</v>
      </c>
      <c r="D65" s="25">
        <v>551</v>
      </c>
      <c r="E65" s="26">
        <v>552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414</v>
      </c>
      <c r="D66" s="29">
        <v>570</v>
      </c>
      <c r="E66" s="30">
        <v>618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327</v>
      </c>
      <c r="E67" s="30">
        <v>458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18" t="str">
        <f>"SDV TIER STRUCTURE ON "&amp;'OPTIONS - MARGIN INTERVALS'!A1</f>
        <v>SDV TIER STRUCTURE ON NOVEMBER 11, 2022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36</v>
      </c>
      <c r="C3" s="132" t="s">
        <v>4</v>
      </c>
      <c r="D3" s="13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914</v>
      </c>
      <c r="D6" s="92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29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8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18" t="str">
        <f>"INTRA-COMMODITY SPREAD CHARGES - INTER-MONTH STRATEGY ON "&amp;'OPTIONS - MARGIN INTERVALS'!A1</f>
        <v>INTRA-COMMODITY SPREAD CHARGES - INTER-MONTH STRATEGY ON NOVEMBER 11, 2022</v>
      </c>
      <c r="B11" s="119"/>
      <c r="C11" s="119"/>
      <c r="D11" s="119"/>
      <c r="E11" s="119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0" t="s">
        <v>0</v>
      </c>
      <c r="B12" s="124">
        <v>1</v>
      </c>
      <c r="C12" s="124">
        <v>2</v>
      </c>
      <c r="D12" s="122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1"/>
      <c r="B13" s="125"/>
      <c r="C13" s="125">
        <v>2</v>
      </c>
      <c r="D13" s="126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110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18" t="str">
        <f>"SXF TIER STRUCTURE ON "&amp;'OPTIONS - MARGIN INTERVALS'!A1</f>
        <v>SXF TIER STRUCTURE ON NOVEMBER 11, 2022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36</v>
      </c>
      <c r="C3" s="132" t="s">
        <v>4</v>
      </c>
      <c r="D3" s="13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8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7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8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18" t="str">
        <f>"INTRA-COMMODITY SPREAD CHARGES - INTER-MONTH STRATEGY ON "&amp;'OPTIONS - MARGIN INTERVALS'!A1</f>
        <v>INTRA-COMMODITY SPREAD CHARGES - INTER-MONTH STRATEGY ON NOVEMBER 11, 2022</v>
      </c>
      <c r="B14" s="119"/>
      <c r="C14" s="119"/>
      <c r="D14" s="119"/>
      <c r="E14" s="11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0" t="s">
        <v>0</v>
      </c>
      <c r="B15" s="139">
        <v>1</v>
      </c>
      <c r="C15" s="139">
        <v>2</v>
      </c>
      <c r="D15" s="132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1"/>
      <c r="B16" s="140"/>
      <c r="C16" s="140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1702</v>
      </c>
      <c r="D17" s="26">
        <v>3577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990</v>
      </c>
      <c r="D18" s="30">
        <v>3161</v>
      </c>
      <c r="E18" s="3"/>
    </row>
    <row r="19" spans="1:5" ht="15" customHeight="1" thickBot="1">
      <c r="A19" s="32">
        <v>3</v>
      </c>
      <c r="B19" s="33"/>
      <c r="C19" s="34"/>
      <c r="D19" s="36">
        <v>1143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9"/>
      <c r="B1" s="150"/>
      <c r="C1" s="150"/>
      <c r="D1" s="151"/>
    </row>
    <row r="2" spans="1:4" ht="50.1" customHeight="1" thickBot="1">
      <c r="A2" s="152" t="str">
        <f>"INTRA-COMMODITY (Inter-Month) SPREAD CHARGES EFFECTIVE ON "&amp;'OPTIONS - MARGIN INTERVALS'!A1</f>
        <v>INTRA-COMMODITY (Inter-Month) SPREAD CHARGES EFFECTIVE ON NOVEMBER 11, 2022</v>
      </c>
      <c r="B2" s="153"/>
      <c r="C2" s="153"/>
      <c r="D2" s="154"/>
    </row>
    <row r="3" spans="1:4" ht="12.75" customHeight="1">
      <c r="A3" s="145" t="s">
        <v>17</v>
      </c>
      <c r="B3" s="147" t="s">
        <v>12</v>
      </c>
      <c r="C3" s="147" t="s">
        <v>18</v>
      </c>
      <c r="D3" s="147" t="s">
        <v>19</v>
      </c>
    </row>
    <row r="4" spans="1:4" ht="30" customHeight="1" thickBot="1">
      <c r="A4" s="146"/>
      <c r="B4" s="148"/>
      <c r="C4" s="148"/>
      <c r="D4" s="148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88">
        <v>125</v>
      </c>
      <c r="D11" s="89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2" t="str">
        <f>"SHARE FUTURES INTRA-COMMODITY (Inter-Month) SPREAD CHARGES EFFECTIVE ON "&amp;'OPTIONS - MARGIN INTERVALS'!A1</f>
        <v>SHARE FUTURES INTRA-COMMODITY (Inter-Month) SPREAD CHARGES EFFECTIVE ON NOVEMBER 11, 2022</v>
      </c>
      <c r="B30" s="143"/>
      <c r="C30" s="143"/>
      <c r="D30" s="144"/>
    </row>
    <row r="31" spans="1:4" ht="15" customHeight="1">
      <c r="A31" s="145" t="s">
        <v>17</v>
      </c>
      <c r="B31" s="147" t="s">
        <v>12</v>
      </c>
      <c r="C31" s="147" t="s">
        <v>18</v>
      </c>
      <c r="D31" s="147" t="s">
        <v>19</v>
      </c>
    </row>
    <row r="32" spans="1:4" ht="15.75" thickBot="1">
      <c r="A32" s="146"/>
      <c r="B32" s="148"/>
      <c r="C32" s="148"/>
      <c r="D32" s="148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93</v>
      </c>
      <c r="C38" s="67">
        <v>75</v>
      </c>
      <c r="D38" s="68">
        <v>75</v>
      </c>
    </row>
    <row r="39" spans="1:4" ht="15">
      <c r="A39" s="65" t="s">
        <v>743</v>
      </c>
      <c r="B39" s="69" t="s">
        <v>115</v>
      </c>
      <c r="C39" s="67">
        <v>75</v>
      </c>
      <c r="D39" s="68">
        <v>75</v>
      </c>
    </row>
    <row r="40" spans="1:4" ht="15">
      <c r="A40" s="65" t="s">
        <v>744</v>
      </c>
      <c r="B40" s="69" t="s">
        <v>163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509</v>
      </c>
      <c r="C42" s="67">
        <v>75</v>
      </c>
      <c r="D42" s="68">
        <v>75</v>
      </c>
    </row>
    <row r="43" spans="1:4" ht="15">
      <c r="A43" s="65" t="s">
        <v>747</v>
      </c>
      <c r="B43" s="69" t="s">
        <v>167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183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281</v>
      </c>
      <c r="C57" s="67">
        <v>75</v>
      </c>
      <c r="D57" s="68">
        <v>75</v>
      </c>
    </row>
    <row r="58" spans="1:4" ht="15">
      <c r="A58" s="65" t="s">
        <v>762</v>
      </c>
      <c r="B58" s="69" t="s">
        <v>333</v>
      </c>
      <c r="C58" s="67">
        <v>75</v>
      </c>
      <c r="D58" s="68">
        <v>75</v>
      </c>
    </row>
    <row r="59" spans="1:4" ht="15">
      <c r="A59" s="65" t="s">
        <v>763</v>
      </c>
      <c r="B59" s="69" t="s">
        <v>283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327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329</v>
      </c>
      <c r="C64" s="67">
        <v>75</v>
      </c>
      <c r="D64" s="68">
        <v>75</v>
      </c>
    </row>
    <row r="65" spans="1:4" ht="15">
      <c r="A65" s="65" t="s">
        <v>769</v>
      </c>
      <c r="B65" s="69" t="s">
        <v>471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505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371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383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337</v>
      </c>
      <c r="C74" s="67">
        <v>75</v>
      </c>
      <c r="D74" s="68">
        <v>75</v>
      </c>
    </row>
    <row r="75" spans="1:4" ht="15">
      <c r="A75" s="65" t="s">
        <v>779</v>
      </c>
      <c r="B75" s="69" t="s">
        <v>391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397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117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139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451</v>
      </c>
      <c r="C87" s="67">
        <v>75</v>
      </c>
      <c r="D87" s="68">
        <v>75</v>
      </c>
    </row>
    <row r="88" spans="1:4" ht="15">
      <c r="A88" s="65" t="s">
        <v>792</v>
      </c>
      <c r="B88" s="69" t="s">
        <v>359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569</v>
      </c>
      <c r="C92" s="67">
        <v>75</v>
      </c>
      <c r="D92" s="68">
        <v>75</v>
      </c>
    </row>
    <row r="93" spans="1:4" ht="15">
      <c r="A93" s="65" t="s">
        <v>797</v>
      </c>
      <c r="B93" s="69" t="s">
        <v>105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483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503</v>
      </c>
      <c r="C99" s="67">
        <v>75</v>
      </c>
      <c r="D99" s="68">
        <v>75</v>
      </c>
    </row>
    <row r="100" spans="1:4" ht="15">
      <c r="A100" s="65" t="s">
        <v>804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613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657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5"/>
      <c r="B1" s="156"/>
      <c r="C1" s="157"/>
    </row>
    <row r="2" spans="1:3" ht="50.1" customHeight="1" thickBot="1">
      <c r="A2" s="142" t="str">
        <f>"INTER-COMMODITY SPREAD CHARGES EFFECTIVE ON "&amp;'OPTIONS - MARGIN INTERVALS'!A1</f>
        <v>INTER-COMMODITY SPREAD CHARGES EFFECTIVE ON NOVEMBER 11, 2022</v>
      </c>
      <c r="B2" s="143"/>
      <c r="C2" s="144"/>
    </row>
    <row r="3" spans="1:3" ht="12.75" customHeight="1">
      <c r="A3" s="158" t="s">
        <v>24</v>
      </c>
      <c r="B3" s="159" t="s">
        <v>25</v>
      </c>
      <c r="C3" s="160" t="s">
        <v>26</v>
      </c>
    </row>
    <row r="4" spans="1:3" ht="45.75" customHeight="1">
      <c r="A4" s="145"/>
      <c r="B4" s="147"/>
      <c r="C4" s="161"/>
    </row>
    <row r="5" spans="1:3" ht="15">
      <c r="A5" s="75" t="s">
        <v>926</v>
      </c>
      <c r="B5" s="76">
        <v>0.21</v>
      </c>
      <c r="C5" s="77">
        <v>0.21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2022-11-10T18:51:04Z</dcterms:modified>
  <cp:category/>
  <cp:version/>
  <cp:contentType/>
  <cp:contentStatus/>
</cp:coreProperties>
</file>